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42180" yWindow="2200" windowWidth="25600" windowHeight="15960" firstSheet="3" activeTab="7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459 " sheetId="8" r:id="rId7"/>
    <sheet name="Plot GS 5455" sheetId="9" r:id="rId8"/>
    <sheet name="Sheet3" sheetId="10" r:id="rId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7" l="1"/>
  <c r="X20" i="7"/>
  <c r="X21" i="7"/>
  <c r="X22" i="7"/>
  <c r="X23" i="7"/>
  <c r="X18" i="7"/>
  <c r="X16" i="7"/>
  <c r="X15" i="7"/>
  <c r="W19" i="7"/>
  <c r="W20" i="7"/>
  <c r="W21" i="7"/>
  <c r="W22" i="7"/>
  <c r="W23" i="7"/>
  <c r="W18" i="7"/>
  <c r="W16" i="7"/>
  <c r="W15" i="7"/>
  <c r="V19" i="7"/>
  <c r="V20" i="7"/>
  <c r="V21" i="7"/>
  <c r="V22" i="7"/>
  <c r="V23" i="7"/>
  <c r="V18" i="7"/>
  <c r="V16" i="7"/>
  <c r="V15" i="7"/>
  <c r="U19" i="7"/>
  <c r="U20" i="7"/>
  <c r="U21" i="7"/>
  <c r="U22" i="7"/>
  <c r="U23" i="7"/>
  <c r="U18" i="7"/>
  <c r="U16" i="7"/>
  <c r="U15" i="7"/>
  <c r="T19" i="7"/>
  <c r="T20" i="7"/>
  <c r="T21" i="7"/>
  <c r="T22" i="7"/>
  <c r="T23" i="7"/>
  <c r="T18" i="7"/>
  <c r="T16" i="7"/>
  <c r="T15" i="7"/>
  <c r="S19" i="7"/>
  <c r="S20" i="7"/>
  <c r="S21" i="7"/>
  <c r="S22" i="7"/>
  <c r="S23" i="7"/>
  <c r="S18" i="7"/>
  <c r="S16" i="7"/>
  <c r="S15" i="7"/>
  <c r="R19" i="7"/>
  <c r="R20" i="7"/>
  <c r="R21" i="7"/>
  <c r="R22" i="7"/>
  <c r="R23" i="7"/>
  <c r="R18" i="7"/>
  <c r="R16" i="7"/>
  <c r="R15" i="7"/>
  <c r="Q19" i="7"/>
  <c r="Q20" i="7"/>
  <c r="Q21" i="7"/>
  <c r="Q22" i="7"/>
  <c r="Q23" i="7"/>
  <c r="Q18" i="7"/>
  <c r="Q16" i="7"/>
  <c r="Q15" i="7"/>
  <c r="P19" i="7"/>
  <c r="P20" i="7"/>
  <c r="P21" i="7"/>
  <c r="P22" i="7"/>
  <c r="P23" i="7"/>
  <c r="P18" i="7"/>
  <c r="P16" i="7"/>
  <c r="P15" i="7"/>
  <c r="O19" i="7"/>
  <c r="O20" i="7"/>
  <c r="O21" i="7"/>
  <c r="O22" i="7"/>
  <c r="O23" i="7"/>
  <c r="O18" i="7"/>
  <c r="O16" i="7"/>
  <c r="O15" i="7"/>
  <c r="N19" i="7"/>
  <c r="N20" i="7"/>
  <c r="N21" i="7"/>
  <c r="N22" i="7"/>
  <c r="N23" i="7"/>
  <c r="N18" i="7"/>
  <c r="N16" i="7"/>
  <c r="N15" i="7"/>
  <c r="M19" i="7"/>
  <c r="M20" i="7"/>
  <c r="M21" i="7"/>
  <c r="M22" i="7"/>
  <c r="M23" i="7"/>
  <c r="M18" i="7"/>
  <c r="M15" i="7"/>
  <c r="L19" i="7"/>
  <c r="L20" i="7"/>
  <c r="L21" i="7"/>
  <c r="L22" i="7"/>
  <c r="L23" i="7"/>
  <c r="L18" i="7"/>
  <c r="L16" i="7"/>
  <c r="L15" i="7"/>
  <c r="K19" i="7"/>
  <c r="K20" i="7"/>
  <c r="K21" i="7"/>
  <c r="K22" i="7"/>
  <c r="K23" i="7"/>
  <c r="K18" i="7"/>
  <c r="K16" i="7"/>
  <c r="K15" i="7"/>
  <c r="J19" i="7"/>
  <c r="J20" i="7"/>
  <c r="J21" i="7"/>
  <c r="J22" i="7"/>
  <c r="J23" i="7"/>
  <c r="J18" i="7"/>
  <c r="J16" i="7"/>
  <c r="J15" i="7"/>
  <c r="I19" i="7"/>
  <c r="I20" i="7"/>
  <c r="I21" i="7"/>
  <c r="I22" i="7"/>
  <c r="I23" i="7"/>
  <c r="I18" i="7"/>
  <c r="I16" i="7"/>
  <c r="I15" i="7"/>
  <c r="H19" i="7"/>
  <c r="H20" i="7"/>
  <c r="H21" i="7"/>
  <c r="H22" i="7"/>
  <c r="H23" i="7"/>
  <c r="H18" i="7"/>
  <c r="H16" i="7"/>
  <c r="H15" i="7"/>
  <c r="G19" i="7"/>
  <c r="G20" i="7"/>
  <c r="G21" i="7"/>
  <c r="G22" i="7"/>
  <c r="G23" i="7"/>
  <c r="G18" i="7"/>
  <c r="G16" i="7"/>
  <c r="G15" i="7"/>
  <c r="D6" i="7"/>
  <c r="F7" i="7"/>
  <c r="F8" i="7"/>
  <c r="F9" i="7"/>
  <c r="F10" i="7"/>
  <c r="F11" i="7"/>
  <c r="F12" i="7"/>
  <c r="F13" i="7"/>
  <c r="F15" i="7"/>
  <c r="F16" i="7"/>
  <c r="F18" i="7"/>
  <c r="F19" i="7"/>
  <c r="F21" i="7"/>
  <c r="F22" i="7"/>
  <c r="F23" i="7"/>
  <c r="F6" i="7"/>
  <c r="E7" i="7"/>
  <c r="E8" i="7"/>
  <c r="E9" i="7"/>
  <c r="E10" i="7"/>
  <c r="E11" i="7"/>
  <c r="E12" i="7"/>
  <c r="E13" i="7"/>
  <c r="E15" i="7"/>
  <c r="E16" i="7"/>
  <c r="E18" i="7"/>
  <c r="E19" i="7"/>
  <c r="E20" i="7"/>
  <c r="E21" i="7"/>
  <c r="E22" i="7"/>
  <c r="E23" i="7"/>
  <c r="E6" i="7"/>
  <c r="D7" i="7"/>
  <c r="D8" i="7"/>
  <c r="D9" i="7"/>
  <c r="D10" i="7"/>
  <c r="D11" i="7"/>
  <c r="D12" i="7"/>
  <c r="D13" i="7"/>
  <c r="D15" i="7"/>
  <c r="D16" i="7"/>
  <c r="D20" i="7"/>
  <c r="D21" i="7"/>
  <c r="D23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6" i="7"/>
  <c r="B17" i="7"/>
  <c r="B18" i="7"/>
  <c r="B19" i="7"/>
  <c r="B20" i="7"/>
  <c r="B21" i="7"/>
  <c r="B22" i="7"/>
  <c r="B23" i="7"/>
  <c r="B7" i="7"/>
  <c r="B8" i="7"/>
  <c r="B9" i="7"/>
  <c r="B10" i="7"/>
  <c r="B11" i="7"/>
  <c r="B12" i="7"/>
  <c r="B13" i="7"/>
  <c r="B14" i="7"/>
  <c r="B15" i="7"/>
  <c r="B16" i="7"/>
  <c r="B6" i="7"/>
  <c r="X18" i="6"/>
  <c r="X16" i="6"/>
  <c r="X19" i="6"/>
  <c r="X20" i="6"/>
  <c r="X21" i="6"/>
  <c r="X22" i="6"/>
  <c r="X23" i="6"/>
  <c r="W19" i="6"/>
  <c r="W20" i="6"/>
  <c r="W21" i="6"/>
  <c r="W22" i="6"/>
  <c r="W23" i="6"/>
  <c r="W18" i="6"/>
  <c r="W16" i="6"/>
  <c r="V19" i="6"/>
  <c r="V20" i="6"/>
  <c r="V21" i="6"/>
  <c r="V22" i="6"/>
  <c r="V23" i="6"/>
  <c r="V18" i="6"/>
  <c r="V16" i="6"/>
  <c r="U19" i="6"/>
  <c r="U20" i="6"/>
  <c r="U21" i="6"/>
  <c r="U22" i="6"/>
  <c r="U23" i="6"/>
  <c r="U18" i="6"/>
  <c r="U16" i="6"/>
  <c r="T19" i="6"/>
  <c r="T20" i="6"/>
  <c r="T21" i="6"/>
  <c r="T22" i="6"/>
  <c r="T23" i="6"/>
  <c r="T18" i="6"/>
  <c r="T16" i="6"/>
  <c r="S19" i="6"/>
  <c r="S20" i="6"/>
  <c r="S21" i="6"/>
  <c r="S22" i="6"/>
  <c r="S23" i="6"/>
  <c r="S18" i="6"/>
  <c r="S16" i="6"/>
  <c r="R19" i="6"/>
  <c r="R20" i="6"/>
  <c r="R21" i="6"/>
  <c r="R22" i="6"/>
  <c r="R23" i="6"/>
  <c r="R18" i="6"/>
  <c r="R16" i="6"/>
  <c r="Q19" i="6"/>
  <c r="Q20" i="6"/>
  <c r="Q21" i="6"/>
  <c r="Q22" i="6"/>
  <c r="Q23" i="6"/>
  <c r="Q18" i="6"/>
  <c r="Q16" i="6"/>
  <c r="P19" i="6"/>
  <c r="P20" i="6"/>
  <c r="P21" i="6"/>
  <c r="P22" i="6"/>
  <c r="P23" i="6"/>
  <c r="P18" i="6"/>
  <c r="P16" i="6"/>
  <c r="O19" i="6"/>
  <c r="O20" i="6"/>
  <c r="O21" i="6"/>
  <c r="O22" i="6"/>
  <c r="O23" i="6"/>
  <c r="O18" i="6"/>
  <c r="O16" i="6"/>
  <c r="N19" i="6"/>
  <c r="N20" i="6"/>
  <c r="N21" i="6"/>
  <c r="N22" i="6"/>
  <c r="N23" i="6"/>
  <c r="N18" i="6"/>
  <c r="N16" i="6"/>
  <c r="M19" i="6"/>
  <c r="M20" i="6"/>
  <c r="M21" i="6"/>
  <c r="M22" i="6"/>
  <c r="M23" i="6"/>
  <c r="M18" i="6"/>
  <c r="M16" i="6"/>
  <c r="L19" i="6"/>
  <c r="L20" i="6"/>
  <c r="L21" i="6"/>
  <c r="L22" i="6"/>
  <c r="L23" i="6"/>
  <c r="L18" i="6"/>
  <c r="L16" i="6"/>
  <c r="K19" i="6"/>
  <c r="K20" i="6"/>
  <c r="K21" i="6"/>
  <c r="K22" i="6"/>
  <c r="K23" i="6"/>
  <c r="K18" i="6"/>
  <c r="K16" i="6"/>
  <c r="J19" i="6"/>
  <c r="J20" i="6"/>
  <c r="J21" i="6"/>
  <c r="J22" i="6"/>
  <c r="J23" i="6"/>
  <c r="J18" i="6"/>
  <c r="J16" i="6"/>
  <c r="I19" i="6"/>
  <c r="I20" i="6"/>
  <c r="I21" i="6"/>
  <c r="I22" i="6"/>
  <c r="I23" i="6"/>
  <c r="I18" i="6"/>
  <c r="I16" i="6"/>
  <c r="H19" i="6"/>
  <c r="H20" i="6"/>
  <c r="H21" i="6"/>
  <c r="H22" i="6"/>
  <c r="H23" i="6"/>
  <c r="H18" i="6"/>
  <c r="H16" i="6"/>
  <c r="G19" i="6"/>
  <c r="G20" i="6"/>
  <c r="G21" i="6"/>
  <c r="G22" i="6"/>
  <c r="G23" i="6"/>
  <c r="G18" i="6"/>
  <c r="G16" i="6"/>
  <c r="F23" i="6"/>
  <c r="F22" i="6"/>
  <c r="F21" i="6"/>
  <c r="F20" i="6"/>
  <c r="F19" i="6"/>
  <c r="F18" i="6"/>
  <c r="F16" i="6"/>
  <c r="F15" i="6"/>
  <c r="F13" i="6"/>
  <c r="F12" i="6"/>
  <c r="F11" i="6"/>
  <c r="F10" i="6"/>
  <c r="F9" i="6"/>
  <c r="F8" i="6"/>
  <c r="F7" i="6"/>
  <c r="F6" i="6"/>
  <c r="E23" i="6"/>
  <c r="E22" i="6"/>
  <c r="E21" i="6"/>
  <c r="E20" i="6"/>
  <c r="E19" i="6"/>
  <c r="E18" i="6"/>
  <c r="E16" i="6"/>
  <c r="E13" i="6"/>
  <c r="E15" i="6"/>
  <c r="E12" i="6"/>
  <c r="E11" i="6"/>
  <c r="E10" i="6"/>
  <c r="E9" i="6"/>
  <c r="E8" i="6"/>
  <c r="E7" i="6"/>
  <c r="E6" i="6"/>
  <c r="D23" i="6"/>
  <c r="D22" i="6"/>
  <c r="D21" i="6"/>
  <c r="D20" i="6"/>
  <c r="D19" i="6"/>
  <c r="D18" i="6"/>
  <c r="D17" i="6"/>
  <c r="D16" i="6"/>
  <c r="D15" i="6"/>
  <c r="D13" i="6"/>
  <c r="D11" i="6"/>
  <c r="D10" i="6"/>
  <c r="D9" i="6"/>
  <c r="D8" i="6"/>
  <c r="D6" i="6"/>
  <c r="D7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F32" i="3"/>
  <c r="F31" i="3"/>
  <c r="H32" i="3"/>
  <c r="H31" i="3"/>
  <c r="G32" i="3"/>
  <c r="G31" i="3"/>
  <c r="B11" i="3"/>
  <c r="B10" i="3"/>
  <c r="Q14" i="1"/>
  <c r="P14" i="1"/>
  <c r="M14" i="1"/>
  <c r="L14" i="1"/>
  <c r="I14" i="1"/>
  <c r="H14" i="1"/>
  <c r="Q15" i="1"/>
  <c r="P15" i="1"/>
  <c r="M15" i="1"/>
  <c r="L15" i="1"/>
  <c r="I15" i="1"/>
  <c r="H15" i="1"/>
  <c r="R15" i="1"/>
  <c r="U21" i="4"/>
  <c r="T21" i="4"/>
  <c r="U23" i="4"/>
  <c r="T23" i="4"/>
  <c r="M25" i="1"/>
  <c r="I25" i="1"/>
  <c r="R25" i="1"/>
  <c r="M26" i="1"/>
  <c r="I26" i="1"/>
  <c r="R26" i="1"/>
  <c r="B16" i="3"/>
  <c r="C16" i="3"/>
  <c r="I16" i="3"/>
  <c r="P16" i="3"/>
  <c r="M27" i="1"/>
  <c r="I27" i="1"/>
  <c r="R27" i="1"/>
  <c r="M28" i="1"/>
  <c r="I28" i="1"/>
  <c r="R28" i="1"/>
  <c r="B17" i="3"/>
  <c r="C17" i="3"/>
  <c r="I17" i="3"/>
  <c r="P17" i="3"/>
  <c r="M29" i="1"/>
  <c r="I29" i="1"/>
  <c r="R29" i="1"/>
  <c r="M30" i="1"/>
  <c r="I30" i="1"/>
  <c r="R30" i="1"/>
  <c r="B18" i="3"/>
  <c r="C18" i="3"/>
  <c r="I18" i="3"/>
  <c r="P18" i="3"/>
  <c r="M31" i="1"/>
  <c r="I31" i="1"/>
  <c r="R31" i="1"/>
  <c r="M32" i="1"/>
  <c r="I32" i="1"/>
  <c r="R32" i="1"/>
  <c r="B19" i="3"/>
  <c r="C19" i="3"/>
  <c r="I19" i="3"/>
  <c r="P19" i="3"/>
  <c r="M33" i="1"/>
  <c r="I33" i="1"/>
  <c r="R33" i="1"/>
  <c r="M34" i="1"/>
  <c r="I34" i="1"/>
  <c r="R34" i="1"/>
  <c r="B20" i="3"/>
  <c r="C20" i="3"/>
  <c r="I20" i="3"/>
  <c r="P20" i="3"/>
  <c r="M35" i="1"/>
  <c r="I35" i="1"/>
  <c r="R35" i="1"/>
  <c r="M36" i="1"/>
  <c r="I36" i="1"/>
  <c r="R36" i="1"/>
  <c r="B21" i="3"/>
  <c r="C21" i="3"/>
  <c r="I21" i="3"/>
  <c r="P21" i="3"/>
  <c r="M37" i="1"/>
  <c r="I37" i="1"/>
  <c r="R37" i="1"/>
  <c r="M38" i="1"/>
  <c r="I38" i="1"/>
  <c r="R38" i="1"/>
  <c r="B22" i="3"/>
  <c r="C22" i="3"/>
  <c r="I22" i="3"/>
  <c r="P22" i="3"/>
  <c r="M39" i="1"/>
  <c r="I39" i="1"/>
  <c r="R39" i="1"/>
  <c r="M40" i="1"/>
  <c r="I40" i="1"/>
  <c r="R40" i="1"/>
  <c r="B23" i="3"/>
  <c r="C23" i="3"/>
  <c r="I23" i="3"/>
  <c r="P23" i="3"/>
  <c r="G16" i="3"/>
  <c r="O16" i="3"/>
  <c r="G17" i="3"/>
  <c r="O17" i="3"/>
  <c r="G18" i="3"/>
  <c r="O18" i="3"/>
  <c r="G19" i="3"/>
  <c r="O19" i="3"/>
  <c r="G20" i="3"/>
  <c r="O20" i="3"/>
  <c r="G21" i="3"/>
  <c r="O21" i="3"/>
  <c r="G22" i="3"/>
  <c r="O22" i="3"/>
  <c r="G23" i="3"/>
  <c r="O23" i="3"/>
  <c r="N16" i="3"/>
  <c r="N17" i="3"/>
  <c r="N18" i="3"/>
  <c r="N19" i="3"/>
  <c r="N20" i="3"/>
  <c r="N21" i="3"/>
  <c r="N22" i="3"/>
  <c r="N23" i="3"/>
  <c r="M23" i="1"/>
  <c r="I23" i="1"/>
  <c r="R23" i="1"/>
  <c r="M24" i="1"/>
  <c r="I24" i="1"/>
  <c r="R24" i="1"/>
  <c r="B15" i="3"/>
  <c r="C15" i="3"/>
  <c r="I15" i="3"/>
  <c r="M15" i="3"/>
  <c r="M16" i="3"/>
  <c r="M17" i="3"/>
  <c r="M18" i="3"/>
  <c r="M19" i="3"/>
  <c r="M20" i="3"/>
  <c r="M21" i="3"/>
  <c r="M22" i="3"/>
  <c r="M23" i="3"/>
  <c r="L16" i="3"/>
  <c r="L17" i="3"/>
  <c r="L18" i="3"/>
  <c r="L19" i="3"/>
  <c r="L20" i="3"/>
  <c r="L21" i="3"/>
  <c r="L22" i="3"/>
  <c r="L23" i="3"/>
  <c r="K16" i="3"/>
  <c r="K17" i="3"/>
  <c r="K18" i="3"/>
  <c r="K19" i="3"/>
  <c r="K20" i="3"/>
  <c r="K21" i="3"/>
  <c r="K22" i="3"/>
  <c r="K23" i="3"/>
  <c r="J16" i="3"/>
  <c r="J17" i="3"/>
  <c r="J18" i="3"/>
  <c r="J19" i="3"/>
  <c r="J20" i="3"/>
  <c r="J21" i="3"/>
  <c r="J22" i="3"/>
  <c r="J23" i="3"/>
  <c r="H16" i="3"/>
  <c r="H17" i="3"/>
  <c r="H18" i="3"/>
  <c r="H19" i="3"/>
  <c r="H20" i="3"/>
  <c r="H21" i="3"/>
  <c r="H22" i="3"/>
  <c r="H23" i="3"/>
  <c r="P15" i="3"/>
  <c r="G15" i="3"/>
  <c r="O15" i="3"/>
  <c r="N15" i="3"/>
  <c r="K15" i="3"/>
  <c r="M21" i="1"/>
  <c r="I21" i="1"/>
  <c r="R21" i="1"/>
  <c r="M22" i="1"/>
  <c r="I22" i="1"/>
  <c r="R22" i="1"/>
  <c r="B14" i="3"/>
  <c r="C14" i="3"/>
  <c r="I14" i="3"/>
  <c r="L14" i="3"/>
  <c r="L15" i="3"/>
  <c r="J15" i="3"/>
  <c r="E15" i="3"/>
  <c r="D15" i="3"/>
  <c r="F15" i="3"/>
  <c r="H15" i="3"/>
  <c r="M20" i="1"/>
  <c r="I20" i="1"/>
  <c r="R20" i="1"/>
  <c r="C13" i="3"/>
  <c r="M19" i="1"/>
  <c r="I19" i="1"/>
  <c r="R19" i="1"/>
  <c r="B13" i="3"/>
  <c r="M18" i="1"/>
  <c r="I18" i="1"/>
  <c r="R18" i="1"/>
  <c r="C12" i="3"/>
  <c r="M17" i="1"/>
  <c r="I17" i="1"/>
  <c r="R17" i="1"/>
  <c r="B12" i="3"/>
  <c r="M16" i="1"/>
  <c r="I16" i="1"/>
  <c r="R16" i="1"/>
  <c r="C11" i="3"/>
  <c r="R14" i="1"/>
  <c r="C10" i="3"/>
  <c r="M6" i="1"/>
  <c r="I6" i="1"/>
  <c r="R6" i="1"/>
  <c r="M7" i="1"/>
  <c r="I7" i="1"/>
  <c r="R7" i="1"/>
  <c r="M8" i="1"/>
  <c r="I8" i="1"/>
  <c r="R8" i="1"/>
  <c r="M9" i="1"/>
  <c r="I9" i="1"/>
  <c r="R9" i="1"/>
  <c r="M10" i="1"/>
  <c r="I10" i="1"/>
  <c r="R10" i="1"/>
  <c r="M11" i="1"/>
  <c r="I11" i="1"/>
  <c r="R11" i="1"/>
  <c r="M12" i="1"/>
  <c r="I12" i="1"/>
  <c r="R12" i="1"/>
  <c r="M13" i="1"/>
  <c r="I13" i="1"/>
  <c r="R13" i="1"/>
  <c r="M5" i="1"/>
  <c r="I5" i="1"/>
  <c r="R5" i="1"/>
  <c r="C9" i="3"/>
  <c r="B9" i="3"/>
  <c r="C8" i="3"/>
  <c r="B8" i="3"/>
  <c r="C7" i="3"/>
  <c r="B7" i="3"/>
  <c r="E23" i="3"/>
  <c r="D23" i="3"/>
  <c r="F23" i="3"/>
  <c r="F22" i="3"/>
  <c r="E22" i="3"/>
  <c r="D22" i="3"/>
  <c r="D21" i="3"/>
  <c r="E21" i="3"/>
  <c r="F21" i="3"/>
  <c r="F20" i="3"/>
  <c r="E20" i="3"/>
  <c r="D20" i="3"/>
  <c r="D19" i="3"/>
  <c r="E19" i="3"/>
  <c r="F19" i="3"/>
  <c r="D18" i="3"/>
  <c r="E18" i="3"/>
  <c r="F18" i="3"/>
  <c r="F17" i="3"/>
  <c r="E17" i="3"/>
  <c r="D17" i="3"/>
  <c r="F16" i="3"/>
  <c r="E16" i="3"/>
  <c r="D16" i="3"/>
  <c r="F14" i="3"/>
  <c r="E14" i="3"/>
  <c r="D14" i="3"/>
  <c r="D13" i="3"/>
  <c r="E13" i="3"/>
  <c r="F13" i="3"/>
  <c r="F12" i="3"/>
  <c r="E12" i="3"/>
  <c r="D11" i="3"/>
  <c r="E11" i="3"/>
  <c r="F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C6" i="3"/>
  <c r="B6" i="3"/>
  <c r="D32" i="3"/>
  <c r="D31" i="3"/>
  <c r="C32" i="3"/>
  <c r="C31" i="3"/>
  <c r="B32" i="3"/>
  <c r="B31" i="3"/>
  <c r="D30" i="3"/>
  <c r="C30" i="3"/>
  <c r="D29" i="3"/>
  <c r="C29" i="3"/>
  <c r="P5" i="2"/>
  <c r="R5" i="2"/>
  <c r="S5" i="2"/>
  <c r="P6" i="2"/>
  <c r="R6" i="2"/>
  <c r="S6" i="2"/>
  <c r="P7" i="2"/>
  <c r="R7" i="2"/>
  <c r="S7" i="2"/>
  <c r="P8" i="2"/>
  <c r="R8" i="2"/>
  <c r="S8" i="2"/>
  <c r="P9" i="2"/>
  <c r="S9" i="2"/>
  <c r="P10" i="2"/>
  <c r="R10" i="2"/>
  <c r="S10" i="2"/>
  <c r="P11" i="2"/>
  <c r="R11" i="2"/>
  <c r="S11" i="2"/>
  <c r="P12" i="2"/>
  <c r="R12" i="2"/>
  <c r="S12" i="2"/>
  <c r="P13" i="2"/>
  <c r="R13" i="2"/>
  <c r="S13" i="2"/>
  <c r="P14" i="2"/>
  <c r="R14" i="2"/>
  <c r="S14" i="2"/>
  <c r="P15" i="2"/>
  <c r="R15" i="2"/>
  <c r="S15" i="2"/>
  <c r="P16" i="2"/>
  <c r="R16" i="2"/>
  <c r="S16" i="2"/>
  <c r="P17" i="2"/>
  <c r="R17" i="2"/>
  <c r="S17" i="2"/>
  <c r="P18" i="2"/>
  <c r="R18" i="2"/>
  <c r="S18" i="2"/>
  <c r="P19" i="2"/>
  <c r="R19" i="2"/>
  <c r="S19" i="2"/>
  <c r="P20" i="2"/>
  <c r="R20" i="2"/>
  <c r="S20" i="2"/>
  <c r="P21" i="2"/>
  <c r="R21" i="2"/>
  <c r="S21" i="2"/>
  <c r="P22" i="2"/>
  <c r="R22" i="2"/>
  <c r="S22" i="2"/>
  <c r="P23" i="2"/>
  <c r="R23" i="2"/>
  <c r="S23" i="2"/>
  <c r="P24" i="2"/>
  <c r="R24" i="2"/>
  <c r="S24" i="2"/>
  <c r="P25" i="2"/>
  <c r="R25" i="2"/>
  <c r="S25" i="2"/>
  <c r="P26" i="2"/>
  <c r="R26" i="2"/>
  <c r="S26" i="2"/>
  <c r="P27" i="2"/>
  <c r="R27" i="2"/>
  <c r="S27" i="2"/>
  <c r="P28" i="2"/>
  <c r="R28" i="2"/>
  <c r="S28" i="2"/>
  <c r="P29" i="2"/>
  <c r="R29" i="2"/>
  <c r="S29" i="2"/>
  <c r="P30" i="2"/>
  <c r="R30" i="2"/>
  <c r="S30" i="2"/>
  <c r="P31" i="2"/>
  <c r="R31" i="2"/>
  <c r="S31" i="2"/>
  <c r="P32" i="2"/>
  <c r="R32" i="2"/>
  <c r="S32" i="2"/>
  <c r="P33" i="2"/>
  <c r="R33" i="2"/>
  <c r="S33" i="2"/>
  <c r="P34" i="2"/>
  <c r="R34" i="2"/>
  <c r="S34" i="2"/>
  <c r="P35" i="2"/>
  <c r="R35" i="2"/>
  <c r="S35" i="2"/>
  <c r="P36" i="2"/>
  <c r="R36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P4" i="2"/>
  <c r="R4" i="2"/>
  <c r="S4" i="2"/>
  <c r="Q4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4" i="2"/>
  <c r="R5" i="4"/>
  <c r="R6" i="4"/>
  <c r="R7" i="4"/>
  <c r="R8" i="4"/>
  <c r="R9" i="4"/>
  <c r="R10" i="4"/>
  <c r="R11" i="4"/>
  <c r="R12" i="4"/>
  <c r="R13" i="4"/>
  <c r="Q5" i="4"/>
  <c r="Q6" i="4"/>
  <c r="Q7" i="4"/>
  <c r="Q8" i="4"/>
  <c r="Q9" i="4"/>
  <c r="Q10" i="4"/>
  <c r="Q11" i="4"/>
  <c r="Q12" i="4"/>
  <c r="Q13" i="4"/>
  <c r="P5" i="4"/>
  <c r="P6" i="4"/>
  <c r="P7" i="4"/>
  <c r="P8" i="4"/>
  <c r="P9" i="4"/>
  <c r="P10" i="4"/>
  <c r="P11" i="4"/>
  <c r="P12" i="4"/>
  <c r="P13" i="4"/>
  <c r="R4" i="4"/>
  <c r="Q4" i="4"/>
  <c r="P4" i="4"/>
  <c r="O5" i="4"/>
  <c r="O6" i="4"/>
  <c r="O7" i="4"/>
  <c r="O8" i="4"/>
  <c r="O9" i="4"/>
  <c r="O10" i="4"/>
  <c r="O11" i="4"/>
  <c r="O12" i="4"/>
  <c r="O13" i="4"/>
  <c r="O4" i="4"/>
  <c r="K5" i="4"/>
  <c r="K6" i="4"/>
  <c r="K7" i="4"/>
  <c r="K8" i="4"/>
  <c r="K9" i="4"/>
  <c r="K10" i="4"/>
  <c r="K11" i="4"/>
  <c r="K12" i="4"/>
  <c r="K13" i="4"/>
  <c r="K4" i="4"/>
  <c r="Q6" i="1"/>
  <c r="S6" i="1"/>
  <c r="T6" i="1"/>
  <c r="Q7" i="1"/>
  <c r="S7" i="1"/>
  <c r="T7" i="1"/>
  <c r="Q8" i="1"/>
  <c r="S8" i="1"/>
  <c r="T8" i="1"/>
  <c r="Q9" i="1"/>
  <c r="S9" i="1"/>
  <c r="T9" i="1"/>
  <c r="Q10" i="1"/>
  <c r="S10" i="1"/>
  <c r="T10" i="1"/>
  <c r="Q11" i="1"/>
  <c r="S11" i="1"/>
  <c r="T11" i="1"/>
  <c r="Q12" i="1"/>
  <c r="S12" i="1"/>
  <c r="T12" i="1"/>
  <c r="Q13" i="1"/>
  <c r="S13" i="1"/>
  <c r="T13" i="1"/>
  <c r="S14" i="1"/>
  <c r="T14" i="1"/>
  <c r="S15" i="1"/>
  <c r="T15" i="1"/>
  <c r="Q16" i="1"/>
  <c r="S16" i="1"/>
  <c r="T16" i="1"/>
  <c r="Q17" i="1"/>
  <c r="S17" i="1"/>
  <c r="T17" i="1"/>
  <c r="Q18" i="1"/>
  <c r="S18" i="1"/>
  <c r="T18" i="1"/>
  <c r="Q19" i="1"/>
  <c r="S19" i="1"/>
  <c r="T19" i="1"/>
  <c r="Q20" i="1"/>
  <c r="S20" i="1"/>
  <c r="T20" i="1"/>
  <c r="Q21" i="1"/>
  <c r="S21" i="1"/>
  <c r="T21" i="1"/>
  <c r="Q22" i="1"/>
  <c r="S22" i="1"/>
  <c r="T22" i="1"/>
  <c r="Q23" i="1"/>
  <c r="S23" i="1"/>
  <c r="T23" i="1"/>
  <c r="Q24" i="1"/>
  <c r="S24" i="1"/>
  <c r="T24" i="1"/>
  <c r="Q25" i="1"/>
  <c r="S25" i="1"/>
  <c r="T25" i="1"/>
  <c r="Q26" i="1"/>
  <c r="S26" i="1"/>
  <c r="T26" i="1"/>
  <c r="Q27" i="1"/>
  <c r="S27" i="1"/>
  <c r="T27" i="1"/>
  <c r="Q28" i="1"/>
  <c r="S28" i="1"/>
  <c r="T28" i="1"/>
  <c r="Q29" i="1"/>
  <c r="S29" i="1"/>
  <c r="T29" i="1"/>
  <c r="Q30" i="1"/>
  <c r="S30" i="1"/>
  <c r="T30" i="1"/>
  <c r="Q31" i="1"/>
  <c r="S31" i="1"/>
  <c r="T31" i="1"/>
  <c r="Q32" i="1"/>
  <c r="S32" i="1"/>
  <c r="T32" i="1"/>
  <c r="Q33" i="1"/>
  <c r="S33" i="1"/>
  <c r="T33" i="1"/>
  <c r="Q34" i="1"/>
  <c r="S34" i="1"/>
  <c r="T34" i="1"/>
  <c r="Q35" i="1"/>
  <c r="S35" i="1"/>
  <c r="T35" i="1"/>
  <c r="Q36" i="1"/>
  <c r="S36" i="1"/>
  <c r="T36" i="1"/>
  <c r="Q37" i="1"/>
  <c r="S37" i="1"/>
  <c r="T37" i="1"/>
  <c r="Q38" i="1"/>
  <c r="S38" i="1"/>
  <c r="T38" i="1"/>
  <c r="Q39" i="1"/>
  <c r="S39" i="1"/>
  <c r="T39" i="1"/>
  <c r="Q40" i="1"/>
  <c r="S40" i="1"/>
  <c r="T40" i="1"/>
  <c r="Q5" i="1"/>
  <c r="S5" i="1"/>
  <c r="T5" i="1"/>
  <c r="P6" i="1"/>
  <c r="P7" i="1"/>
  <c r="P8" i="1"/>
  <c r="P9" i="1"/>
  <c r="P10" i="1"/>
  <c r="P11" i="1"/>
  <c r="P12" i="1"/>
  <c r="P13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4" i="2"/>
  <c r="N5" i="4"/>
  <c r="N6" i="4"/>
  <c r="N7" i="4"/>
  <c r="N8" i="4"/>
  <c r="N9" i="4"/>
  <c r="N10" i="4"/>
  <c r="N11" i="4"/>
  <c r="N12" i="4"/>
  <c r="N13" i="4"/>
  <c r="N4" i="4"/>
  <c r="L6" i="1"/>
  <c r="L7" i="1"/>
  <c r="L8" i="1"/>
  <c r="L9" i="1"/>
  <c r="L10" i="1"/>
  <c r="L11" i="1"/>
  <c r="L12" i="1"/>
  <c r="L13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5" i="1"/>
  <c r="K30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4" i="2"/>
  <c r="J5" i="4"/>
  <c r="J6" i="4"/>
  <c r="J7" i="4"/>
  <c r="J8" i="4"/>
  <c r="J9" i="4"/>
  <c r="J10" i="4"/>
  <c r="J11" i="4"/>
  <c r="J12" i="4"/>
  <c r="J13" i="4"/>
  <c r="J4" i="4"/>
  <c r="G5" i="4"/>
  <c r="G6" i="4"/>
  <c r="G7" i="4"/>
  <c r="G8" i="4"/>
  <c r="G9" i="4"/>
  <c r="G10" i="4"/>
  <c r="G11" i="4"/>
  <c r="G12" i="4"/>
  <c r="G13" i="4"/>
  <c r="G4" i="4"/>
  <c r="H6" i="1"/>
  <c r="H7" i="1"/>
  <c r="H8" i="1"/>
  <c r="H9" i="1"/>
  <c r="H10" i="1"/>
  <c r="H11" i="1"/>
  <c r="H12" i="1"/>
  <c r="H1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5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4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3" i="4"/>
  <c r="F12" i="4"/>
  <c r="F11" i="4"/>
  <c r="F10" i="4"/>
  <c r="F9" i="4"/>
  <c r="F8" i="4"/>
  <c r="F7" i="4"/>
  <c r="F6" i="4"/>
  <c r="F5" i="4"/>
  <c r="F4" i="4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30" i="3"/>
  <c r="M30" i="3"/>
  <c r="M31" i="3"/>
  <c r="M32" i="3"/>
  <c r="H29" i="3"/>
  <c r="M29" i="3"/>
  <c r="G30" i="3"/>
  <c r="K30" i="3"/>
  <c r="G29" i="3"/>
  <c r="K29" i="3"/>
  <c r="E30" i="3"/>
  <c r="F30" i="3"/>
  <c r="I30" i="3"/>
  <c r="E31" i="3"/>
  <c r="I31" i="3"/>
  <c r="E32" i="3"/>
  <c r="I32" i="3"/>
  <c r="E29" i="3"/>
  <c r="F29" i="3"/>
  <c r="I29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6" i="6"/>
  <c r="Q6" i="6"/>
  <c r="P7" i="6"/>
  <c r="P8" i="6"/>
  <c r="P9" i="6"/>
  <c r="P10" i="6"/>
  <c r="P11" i="6"/>
  <c r="P12" i="6"/>
  <c r="P13" i="6"/>
  <c r="P6" i="6"/>
  <c r="K6" i="6"/>
  <c r="O7" i="6"/>
  <c r="O8" i="6"/>
  <c r="O9" i="6"/>
  <c r="O10" i="6"/>
  <c r="O11" i="6"/>
  <c r="O12" i="6"/>
  <c r="O13" i="6"/>
  <c r="O6" i="6"/>
  <c r="X7" i="7"/>
  <c r="X8" i="7"/>
  <c r="X9" i="7"/>
  <c r="X10" i="7"/>
  <c r="X11" i="7"/>
  <c r="X12" i="7"/>
  <c r="X13" i="7"/>
  <c r="X6" i="7"/>
  <c r="W7" i="7"/>
  <c r="W8" i="7"/>
  <c r="W9" i="7"/>
  <c r="W10" i="7"/>
  <c r="W11" i="7"/>
  <c r="W12" i="7"/>
  <c r="W13" i="7"/>
  <c r="W6" i="7"/>
  <c r="V7" i="7"/>
  <c r="V8" i="7"/>
  <c r="V9" i="7"/>
  <c r="V10" i="7"/>
  <c r="V11" i="7"/>
  <c r="V12" i="7"/>
  <c r="V13" i="7"/>
  <c r="V6" i="7"/>
  <c r="U7" i="7"/>
  <c r="U8" i="7"/>
  <c r="U9" i="7"/>
  <c r="U10" i="7"/>
  <c r="U11" i="7"/>
  <c r="U12" i="7"/>
  <c r="U13" i="7"/>
  <c r="U6" i="7"/>
  <c r="T7" i="7"/>
  <c r="T8" i="7"/>
  <c r="T9" i="7"/>
  <c r="T10" i="7"/>
  <c r="T11" i="7"/>
  <c r="T12" i="7"/>
  <c r="T13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6" i="7"/>
  <c r="S6" i="7"/>
  <c r="R7" i="7"/>
  <c r="R8" i="7"/>
  <c r="R9" i="7"/>
  <c r="R10" i="7"/>
  <c r="R11" i="7"/>
  <c r="R12" i="7"/>
  <c r="R13" i="7"/>
  <c r="R6" i="7"/>
  <c r="Q7" i="7"/>
  <c r="Q8" i="7"/>
  <c r="Q9" i="7"/>
  <c r="Q10" i="7"/>
  <c r="Q11" i="7"/>
  <c r="Q12" i="7"/>
  <c r="Q13" i="7"/>
  <c r="Q6" i="7"/>
  <c r="P7" i="7"/>
  <c r="P8" i="7"/>
  <c r="P9" i="7"/>
  <c r="P10" i="7"/>
  <c r="P11" i="7"/>
  <c r="P12" i="7"/>
  <c r="P13" i="7"/>
  <c r="P6" i="7"/>
  <c r="N7" i="7"/>
  <c r="N8" i="7"/>
  <c r="N9" i="7"/>
  <c r="N10" i="7"/>
  <c r="N11" i="7"/>
  <c r="N12" i="7"/>
  <c r="N13" i="7"/>
  <c r="N6" i="7"/>
  <c r="M7" i="7"/>
  <c r="M8" i="7"/>
  <c r="M9" i="7"/>
  <c r="M10" i="7"/>
  <c r="M11" i="7"/>
  <c r="M12" i="7"/>
  <c r="M13" i="7"/>
  <c r="M6" i="7"/>
  <c r="L7" i="7"/>
  <c r="L8" i="7"/>
  <c r="L9" i="7"/>
  <c r="L10" i="7"/>
  <c r="L11" i="7"/>
  <c r="L12" i="7"/>
  <c r="L13" i="7"/>
  <c r="L6" i="7"/>
  <c r="K7" i="7"/>
  <c r="K8" i="7"/>
  <c r="K9" i="7"/>
  <c r="K10" i="7"/>
  <c r="K11" i="7"/>
  <c r="K12" i="7"/>
  <c r="K13" i="7"/>
  <c r="K6" i="7"/>
  <c r="J7" i="7"/>
  <c r="J8" i="7"/>
  <c r="J9" i="7"/>
  <c r="J10" i="7"/>
  <c r="J11" i="7"/>
  <c r="J12" i="7"/>
  <c r="J13" i="7"/>
  <c r="J6" i="7"/>
  <c r="X7" i="6"/>
  <c r="X8" i="6"/>
  <c r="X9" i="6"/>
  <c r="X10" i="6"/>
  <c r="X11" i="6"/>
  <c r="X12" i="6"/>
  <c r="X13" i="6"/>
  <c r="X6" i="6"/>
  <c r="W7" i="6"/>
  <c r="W8" i="6"/>
  <c r="W9" i="6"/>
  <c r="W10" i="6"/>
  <c r="W11" i="6"/>
  <c r="W12" i="6"/>
  <c r="W13" i="6"/>
  <c r="W6" i="6"/>
  <c r="V7" i="6"/>
  <c r="V8" i="6"/>
  <c r="V9" i="6"/>
  <c r="V10" i="6"/>
  <c r="V11" i="6"/>
  <c r="V12" i="6"/>
  <c r="V13" i="6"/>
  <c r="V6" i="6"/>
  <c r="U7" i="6"/>
  <c r="U8" i="6"/>
  <c r="U9" i="6"/>
  <c r="U10" i="6"/>
  <c r="U11" i="6"/>
  <c r="U12" i="6"/>
  <c r="U13" i="6"/>
  <c r="U6" i="6"/>
  <c r="T7" i="6"/>
  <c r="T8" i="6"/>
  <c r="T9" i="6"/>
  <c r="T10" i="6"/>
  <c r="T11" i="6"/>
  <c r="T12" i="6"/>
  <c r="T13" i="6"/>
  <c r="T6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K13" i="3"/>
  <c r="K14" i="3"/>
  <c r="J13" i="3"/>
  <c r="J14" i="3"/>
  <c r="N30" i="3"/>
  <c r="N31" i="3"/>
  <c r="N32" i="3"/>
  <c r="N29" i="3"/>
  <c r="L30" i="3"/>
  <c r="L29" i="3"/>
  <c r="J30" i="3"/>
  <c r="J31" i="3"/>
  <c r="J32" i="3"/>
  <c r="J29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<sst xmlns="http://schemas.openxmlformats.org/spreadsheetml/2006/main" count="367" uniqueCount="134">
  <si>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</si>
  <si>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</si>
  <si>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</si>
  <si>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</si>
  <si>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</si>
  <si>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</si>
  <si>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</si>
  <si>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</si>
  <si>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</si>
  <si>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</si>
  <si>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</si>
  <si>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</si>
  <si>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</si>
  <si>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</si>
  <si>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</si>
  <si>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</si>
  <si>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</si>
  <si>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</si>
  <si>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</si>
  <si>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</si>
  <si>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</si>
  <si>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</si>
  <si>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</si>
  <si>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</si>
  <si>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</si>
  <si>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</si>
  <si>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</si>
  <si>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</si>
  <si>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</si>
  <si>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</si>
  <si>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</si>
  <si>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</si>
  <si>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</si>
  <si>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</si>
  <si>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</si>
  <si>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</si>
  <si>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</si>
  <si>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</si>
  <si>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</si>
  <si>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</si>
  <si>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</si>
  <si>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</si>
  <si>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</si>
  <si>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</si>
  <si>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</si>
  <si>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</si>
  <si>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</si>
  <si>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</si>
  <si>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</si>
  <si>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</si>
  <si>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</si>
  <si>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</si>
  <si>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</si>
  <si>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</si>
  <si>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</si>
  <si>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</si>
  <si>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</si>
  <si>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</si>
  <si>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</si>
  <si>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</si>
  <si>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</si>
  <si>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</si>
  <si>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</si>
  <si>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</si>
  <si>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</si>
  <si>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</si>
  <si>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</si>
  <si>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</si>
  <si>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</si>
  <si>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</si>
  <si>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</si>
  <si>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</si>
  <si>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</si>
  <si>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</si>
  <si>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</si>
  <si>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</si>
  <si>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</si>
  <si>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</si>
  <si>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</si>
  <si>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</si>
  <si>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</si>
  <si>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</si>
  <si>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</si>
  <si>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</si>
  <si>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</si>
  <si>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</si>
  <si>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</si>
  <si>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</si>
  <si>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</si>
  <si>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</si>
  <si>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</si>
  <si>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</si>
  <si>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</si>
  <si>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</si>
  <si>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</si>
  <si>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</si>
  <si>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</si>
  <si>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</si>
  <si>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</si>
  <si>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P5459_01</t>
  </si>
  <si>
    <t>P5459_12</t>
  </si>
  <si>
    <t>P5455_01</t>
  </si>
  <si>
    <t>P5455_12</t>
  </si>
  <si>
    <t>5459_01</t>
  </si>
  <si>
    <t>5459_12</t>
  </si>
  <si>
    <t>5459_23</t>
  </si>
  <si>
    <t>5459_34</t>
  </si>
  <si>
    <t>5459_45</t>
  </si>
  <si>
    <t>5459_56</t>
  </si>
  <si>
    <t>5459_67</t>
  </si>
  <si>
    <t>5459_78</t>
  </si>
  <si>
    <t>5459_89</t>
  </si>
  <si>
    <t>5459_910</t>
  </si>
  <si>
    <t>5455_01</t>
  </si>
  <si>
    <t>5455_12</t>
  </si>
  <si>
    <t>5455_23</t>
  </si>
  <si>
    <t>5455_34</t>
  </si>
  <si>
    <t>5455_45</t>
  </si>
  <si>
    <t>5455_56</t>
  </si>
  <si>
    <t>5455_67</t>
  </si>
  <si>
    <t>5455_78</t>
  </si>
  <si>
    <t>BROKE BEAKER</t>
  </si>
  <si>
    <t>*Too little to detect (too much sand maybe?)</t>
  </si>
  <si>
    <t>Assume 0</t>
  </si>
  <si>
    <t>DROPPED BEAKER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</si>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</sst>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96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1" fontId="0" fillId="0" borderId="2" xfId="0" applyNumberFormat="1" applyBorder="1"/>
    <xf numFmtId="0" fontId="1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3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3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3" fillId="0" borderId="0" xfId="0" applyFont="1" applyBorder="1"/>
    <xf numFmtId="0" fontId="14" fillId="0" borderId="0" xfId="0" applyFont="1" applyBorder="1" applyAlignment="1"/>
    <xf numFmtId="0" fontId="2" fillId="0" borderId="0" xfId="0" applyFont="1" applyBorder="1"/>
    <xf numFmtId="164" fontId="15" fillId="0" borderId="0" xfId="0" applyNumberFormat="1" applyFont="1"/>
    <xf numFmtId="0" fontId="15" fillId="0" borderId="0" xfId="0" applyFont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Fill="1" applyBorder="1"/>
    <xf numFmtId="0" fontId="0" fillId="2" borderId="0" xfId="0" applyFill="1"/>
    <xf numFmtId="164" fontId="0" fillId="0" borderId="0" xfId="0" applyNumberFormat="1" applyFill="1"/>
    <xf numFmtId="0" fontId="4" fillId="0" borderId="0" xfId="0" applyFont="1" applyFill="1" applyBorder="1"/>
    <xf numFmtId="0" fontId="10" fillId="0" borderId="9" xfId="0" applyFont="1" applyBorder="1"/>
    <xf numFmtId="0" fontId="10" fillId="0" borderId="11" xfId="0" applyFont="1" applyBorder="1"/>
    <xf numFmtId="0" fontId="0" fillId="0" borderId="9" xfId="0" applyBorder="1"/>
    <xf numFmtId="0" fontId="8" fillId="0" borderId="12" xfId="0" applyFont="1" applyBorder="1"/>
    <xf numFmtId="0" fontId="10" fillId="0" borderId="12" xfId="0" applyFont="1" applyBorder="1"/>
    <xf numFmtId="0" fontId="10" fillId="0" borderId="14" xfId="0" applyFont="1" applyBorder="1"/>
    <xf numFmtId="0" fontId="0" fillId="0" borderId="12" xfId="0" applyBorder="1"/>
    <xf numFmtId="0" fontId="10" fillId="0" borderId="13" xfId="0" applyFont="1" applyBorder="1"/>
    <xf numFmtId="0" fontId="0" fillId="0" borderId="14" xfId="0" applyBorder="1"/>
    <xf numFmtId="0" fontId="0" fillId="0" borderId="1" xfId="0" applyFont="1" applyBorder="1"/>
    <xf numFmtId="0" fontId="0" fillId="0" borderId="0" xfId="0" applyFont="1"/>
    <xf numFmtId="0" fontId="0" fillId="0" borderId="13" xfId="0" applyFont="1" applyBorder="1"/>
    <xf numFmtId="0" fontId="0" fillId="0" borderId="12" xfId="0" applyFont="1" applyBorder="1"/>
    <xf numFmtId="164" fontId="10" fillId="0" borderId="0" xfId="0" applyNumberFormat="1" applyFont="1"/>
    <xf numFmtId="0" fontId="7" fillId="0" borderId="12" xfId="0" applyFont="1" applyBorder="1"/>
    <xf numFmtId="0" fontId="0" fillId="0" borderId="10" xfId="0" applyBorder="1"/>
    <xf numFmtId="0" fontId="0" fillId="0" borderId="11" xfId="0" applyBorder="1"/>
    <xf numFmtId="0" fontId="9" fillId="0" borderId="1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0" xfId="0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</cellXfs>
  <cellStyles count="9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1"/>
  <sheetViews>
    <sheetView workbookViewId="0">
      <selection activeCell="D1" sqref="D1:Q1048576"/>
    </sheetView>
  </sheetViews>
  <sheetFormatPr baseColWidth="10" defaultColWidth="8.83203125" defaultRowHeight="14" x14ac:dyDescent="0"/>
  <cols>
    <col min="1" max="1" width="11.5" bestFit="1" customWidth="1"/>
    <col min="2" max="2" width="12.33203125" customWidth="1"/>
    <col min="4" max="4" width="10.6640625" hidden="1" customWidth="1"/>
    <col min="5" max="5" width="9.1640625" hidden="1" customWidth="1"/>
    <col min="6" max="6" width="9.1640625" style="18" hidden="1" customWidth="1"/>
    <col min="7" max="8" width="9.1640625" hidden="1" customWidth="1"/>
    <col min="9" max="9" width="9.1640625" style="19" hidden="1" customWidth="1"/>
    <col min="10" max="12" width="9.1640625" hidden="1" customWidth="1"/>
    <col min="13" max="13" width="9.1640625" style="19" hidden="1" customWidth="1"/>
    <col min="14" max="15" width="11.83203125" hidden="1" customWidth="1"/>
    <col min="16" max="16" width="9.1640625" hidden="1" customWidth="1"/>
    <col min="17" max="17" width="9.1640625" style="19" hidden="1" customWidth="1"/>
    <col min="18" max="18" width="33.1640625" customWidth="1"/>
    <col min="19" max="19" width="21" customWidth="1"/>
    <col min="20" max="20" width="10.5" bestFit="1" customWidth="1"/>
  </cols>
  <sheetData>
    <row r="1" spans="1:39">
      <c r="A1" s="1"/>
      <c r="B1" s="1"/>
      <c r="C1" s="1"/>
      <c r="D1" s="2"/>
      <c r="E1" s="1"/>
      <c r="F1" s="8"/>
      <c r="G1" s="1"/>
      <c r="H1" s="1"/>
      <c r="I1" s="12"/>
      <c r="J1" s="98" t="s">
        <v>0</v>
      </c>
      <c r="K1" s="96"/>
      <c r="L1" s="96"/>
      <c r="M1" s="97"/>
      <c r="N1" s="96" t="s">
        <v>1</v>
      </c>
      <c r="O1" s="96"/>
      <c r="P1" s="96"/>
      <c r="Q1" s="97"/>
      <c r="R1" s="13"/>
      <c r="S1" s="13"/>
    </row>
    <row r="2" spans="1:39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9" t="s">
        <v>7</v>
      </c>
      <c r="G2" s="100"/>
      <c r="H2" s="100"/>
      <c r="I2" s="100"/>
      <c r="J2" s="101" t="s">
        <v>8</v>
      </c>
      <c r="K2" s="94"/>
      <c r="L2" s="94"/>
      <c r="M2" s="95"/>
      <c r="N2" s="94" t="s">
        <v>8</v>
      </c>
      <c r="O2" s="94"/>
      <c r="P2" s="94"/>
      <c r="Q2" s="95"/>
      <c r="R2" s="13" t="s">
        <v>94</v>
      </c>
      <c r="S2" s="13" t="s">
        <v>95</v>
      </c>
      <c r="T2" s="13" t="s">
        <v>96</v>
      </c>
    </row>
    <row r="3" spans="1:39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>
      <c r="A5">
        <v>1</v>
      </c>
      <c r="B5" t="s">
        <v>103</v>
      </c>
      <c r="C5">
        <v>4</v>
      </c>
      <c r="D5">
        <v>165</v>
      </c>
      <c r="E5">
        <v>20</v>
      </c>
      <c r="F5" s="18">
        <v>0.94169999999999998</v>
      </c>
      <c r="G5">
        <v>0.94179999999999997</v>
      </c>
      <c r="H5" s="29">
        <f>F5-G5</f>
        <v>-9.9999999999988987E-5</v>
      </c>
      <c r="I5" s="36">
        <f>(F5+G5)/2</f>
        <v>0.94174999999999998</v>
      </c>
      <c r="J5" s="29">
        <v>1.0074000000000001</v>
      </c>
      <c r="K5" s="29">
        <v>1.0069999999999999</v>
      </c>
      <c r="L5" s="29">
        <f>J5-K5</f>
        <v>4.0000000000017799E-4</v>
      </c>
      <c r="M5" s="30">
        <f>(J5+K5)/2</f>
        <v>1.0072000000000001</v>
      </c>
      <c r="N5" s="29">
        <v>1.0018</v>
      </c>
      <c r="O5" s="29">
        <v>1.002</v>
      </c>
      <c r="P5" s="29">
        <f>N5-O5</f>
        <v>-1.9999999999997797E-4</v>
      </c>
      <c r="Q5" s="30">
        <f>(N5+O5)/2</f>
        <v>1.0019</v>
      </c>
      <c r="R5" s="29">
        <f>((M5-I5)-0.0103)*50</f>
        <v>2.7575000000000056</v>
      </c>
      <c r="S5" s="29">
        <f>((Q5-I5)-0.0103)*50</f>
        <v>2.4925000000000015</v>
      </c>
      <c r="T5" s="29">
        <f>R5-S5</f>
        <v>0.26500000000000412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>
      <c r="C6">
        <v>8</v>
      </c>
      <c r="D6">
        <v>166</v>
      </c>
      <c r="E6">
        <v>20</v>
      </c>
      <c r="F6" s="18">
        <v>0.99709999999999999</v>
      </c>
      <c r="G6">
        <v>0.99709999999999999</v>
      </c>
      <c r="H6" s="29">
        <f t="shared" ref="H6:H40" si="0">F6-G6</f>
        <v>0</v>
      </c>
      <c r="I6" s="36">
        <f t="shared" ref="I6:I40" si="1">(F6+G6)/2</f>
        <v>0.99709999999999999</v>
      </c>
      <c r="J6" s="29">
        <v>1.0387999999999999</v>
      </c>
      <c r="K6" s="29">
        <v>1.0383</v>
      </c>
      <c r="L6" s="29">
        <f t="shared" ref="L6:L40" si="2">J6-K6</f>
        <v>4.9999999999994493E-4</v>
      </c>
      <c r="M6" s="30">
        <f t="shared" ref="M6:M40" si="3">(J6+K6)/2</f>
        <v>1.0385499999999999</v>
      </c>
      <c r="N6" s="29">
        <v>1.0337000000000001</v>
      </c>
      <c r="O6" s="29">
        <v>1.0338000000000001</v>
      </c>
      <c r="P6" s="29">
        <f t="shared" ref="P6:P40" si="4">N6-O6</f>
        <v>-9.9999999999988987E-5</v>
      </c>
      <c r="Q6" s="30">
        <f t="shared" ref="Q6:Q40" si="5">(N6+O6)/2</f>
        <v>1.0337499999999999</v>
      </c>
      <c r="R6" s="29">
        <f t="shared" ref="R6:R40" si="6">((M6-I6)-0.0103)*50</f>
        <v>1.5574999999999939</v>
      </c>
      <c r="S6" s="29">
        <f t="shared" ref="S6:S40" si="7">((Q6-I6)-0.0103)*50</f>
        <v>1.3174999999999981</v>
      </c>
      <c r="T6" s="29">
        <f t="shared" ref="T6:T40" si="8">R6-S6</f>
        <v>0.23999999999999577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>
      <c r="A7">
        <v>2</v>
      </c>
      <c r="B7" t="s">
        <v>104</v>
      </c>
      <c r="C7">
        <v>4</v>
      </c>
      <c r="D7">
        <v>167</v>
      </c>
      <c r="E7">
        <v>20</v>
      </c>
      <c r="F7" s="18">
        <v>0.96719999999999995</v>
      </c>
      <c r="G7">
        <v>0.96740000000000004</v>
      </c>
      <c r="H7" s="29">
        <f t="shared" si="0"/>
        <v>-2.00000000000089E-4</v>
      </c>
      <c r="I7" s="36">
        <f t="shared" si="1"/>
        <v>0.96730000000000005</v>
      </c>
      <c r="J7" s="29">
        <v>1.0258</v>
      </c>
      <c r="K7" s="29">
        <v>1.0259</v>
      </c>
      <c r="L7" s="29">
        <f t="shared" si="2"/>
        <v>-9.9999999999988987E-5</v>
      </c>
      <c r="M7" s="30">
        <f t="shared" si="3"/>
        <v>1.0258500000000002</v>
      </c>
      <c r="N7" s="29">
        <v>1.0201</v>
      </c>
      <c r="O7" s="29">
        <v>1.0202</v>
      </c>
      <c r="P7" s="29">
        <f t="shared" si="4"/>
        <v>-9.9999999999988987E-5</v>
      </c>
      <c r="Q7" s="30">
        <f t="shared" si="5"/>
        <v>1.0201500000000001</v>
      </c>
      <c r="R7" s="29">
        <f t="shared" si="6"/>
        <v>2.412500000000005</v>
      </c>
      <c r="S7" s="29">
        <f t="shared" si="7"/>
        <v>2.1275000000000031</v>
      </c>
      <c r="T7" s="29">
        <f t="shared" si="8"/>
        <v>0.28500000000000192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>
      <c r="C8">
        <v>8</v>
      </c>
      <c r="D8">
        <v>168</v>
      </c>
      <c r="E8">
        <v>20</v>
      </c>
      <c r="F8" s="18">
        <v>1.0089999999999999</v>
      </c>
      <c r="G8">
        <v>1.0093000000000001</v>
      </c>
      <c r="H8" s="29">
        <f t="shared" si="0"/>
        <v>-3.00000000000189E-4</v>
      </c>
      <c r="I8" s="36">
        <f t="shared" si="1"/>
        <v>1.00915</v>
      </c>
      <c r="J8" s="29">
        <v>1.0457000000000001</v>
      </c>
      <c r="K8" s="29">
        <v>1.0452999999999999</v>
      </c>
      <c r="L8" s="29">
        <f t="shared" si="2"/>
        <v>4.0000000000017799E-4</v>
      </c>
      <c r="M8" s="30">
        <f t="shared" si="3"/>
        <v>1.0455000000000001</v>
      </c>
      <c r="N8" s="29">
        <v>1.0407999999999999</v>
      </c>
      <c r="O8" s="29">
        <v>1.0409999999999999</v>
      </c>
      <c r="P8" s="29">
        <f t="shared" si="4"/>
        <v>-1.9999999999997797E-4</v>
      </c>
      <c r="Q8" s="30">
        <f t="shared" si="5"/>
        <v>1.0408999999999999</v>
      </c>
      <c r="R8" s="29">
        <f t="shared" si="6"/>
        <v>1.3025000000000053</v>
      </c>
      <c r="S8" s="29">
        <f t="shared" si="7"/>
        <v>1.0724999999999973</v>
      </c>
      <c r="T8" s="29">
        <f t="shared" si="8"/>
        <v>0.23000000000000798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>
      <c r="A9">
        <v>3</v>
      </c>
      <c r="B9" t="s">
        <v>105</v>
      </c>
      <c r="C9">
        <v>4</v>
      </c>
      <c r="D9">
        <v>169</v>
      </c>
      <c r="E9">
        <v>20</v>
      </c>
      <c r="F9" s="18">
        <v>1.0205</v>
      </c>
      <c r="G9">
        <v>1.0206</v>
      </c>
      <c r="H9" s="29">
        <f t="shared" si="0"/>
        <v>-9.9999999999988987E-5</v>
      </c>
      <c r="I9" s="36">
        <f t="shared" si="1"/>
        <v>1.0205500000000001</v>
      </c>
      <c r="J9" s="29">
        <v>1.0906</v>
      </c>
      <c r="K9" s="29">
        <v>1.0906</v>
      </c>
      <c r="L9" s="29">
        <f t="shared" si="2"/>
        <v>0</v>
      </c>
      <c r="M9" s="30">
        <f t="shared" si="3"/>
        <v>1.0906</v>
      </c>
      <c r="N9" s="29">
        <v>1.0843</v>
      </c>
      <c r="O9" s="29">
        <v>1.0848</v>
      </c>
      <c r="P9" s="29">
        <f t="shared" si="4"/>
        <v>-4.9999999999994493E-4</v>
      </c>
      <c r="Q9" s="30">
        <f t="shared" si="5"/>
        <v>1.0845500000000001</v>
      </c>
      <c r="R9" s="29">
        <f t="shared" si="6"/>
        <v>2.9874999999999972</v>
      </c>
      <c r="S9" s="29">
        <f t="shared" si="7"/>
        <v>2.6850000000000027</v>
      </c>
      <c r="T9" s="29">
        <f t="shared" si="8"/>
        <v>0.30249999999999444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>
      <c r="C10">
        <v>8</v>
      </c>
      <c r="D10">
        <v>170</v>
      </c>
      <c r="E10">
        <v>20</v>
      </c>
      <c r="F10" s="18">
        <v>1.0041</v>
      </c>
      <c r="G10">
        <v>1.0043</v>
      </c>
      <c r="H10" s="29">
        <f t="shared" si="0"/>
        <v>-1.9999999999997797E-4</v>
      </c>
      <c r="I10" s="36">
        <f t="shared" si="1"/>
        <v>1.0042</v>
      </c>
      <c r="J10" s="29">
        <v>1.0513999999999999</v>
      </c>
      <c r="K10" s="29">
        <v>1.0517000000000001</v>
      </c>
      <c r="L10" s="29">
        <f t="shared" si="2"/>
        <v>-3.00000000000189E-4</v>
      </c>
      <c r="M10" s="30">
        <f t="shared" si="3"/>
        <v>1.05155</v>
      </c>
      <c r="N10" s="29">
        <v>1.0458000000000001</v>
      </c>
      <c r="O10" s="29">
        <v>1.0462</v>
      </c>
      <c r="P10" s="29">
        <f t="shared" si="4"/>
        <v>-3.9999999999995595E-4</v>
      </c>
      <c r="Q10" s="30">
        <f t="shared" si="5"/>
        <v>1.046</v>
      </c>
      <c r="R10" s="29">
        <f t="shared" si="6"/>
        <v>1.8525</v>
      </c>
      <c r="S10" s="29">
        <f t="shared" si="7"/>
        <v>1.5750000000000028</v>
      </c>
      <c r="T10" s="29">
        <f t="shared" si="8"/>
        <v>0.27749999999999719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>
      <c r="A11">
        <v>4</v>
      </c>
      <c r="B11" t="s">
        <v>106</v>
      </c>
      <c r="C11">
        <v>4</v>
      </c>
      <c r="D11">
        <v>171</v>
      </c>
      <c r="E11">
        <v>20</v>
      </c>
      <c r="F11" s="18">
        <v>0.97640000000000005</v>
      </c>
      <c r="G11">
        <v>0.97619999999999996</v>
      </c>
      <c r="H11" s="29">
        <f t="shared" si="0"/>
        <v>2.00000000000089E-4</v>
      </c>
      <c r="I11" s="36">
        <f t="shared" si="1"/>
        <v>0.97629999999999995</v>
      </c>
      <c r="J11" s="29">
        <v>1.0535000000000001</v>
      </c>
      <c r="K11" s="29">
        <v>1.0537000000000001</v>
      </c>
      <c r="L11" s="29">
        <f t="shared" si="2"/>
        <v>-1.9999999999997797E-4</v>
      </c>
      <c r="M11" s="30">
        <f t="shared" si="3"/>
        <v>1.0536000000000001</v>
      </c>
      <c r="N11" s="29">
        <v>1.0475000000000001</v>
      </c>
      <c r="O11" s="29">
        <v>1.0479000000000001</v>
      </c>
      <c r="P11" s="29">
        <f t="shared" si="4"/>
        <v>-3.9999999999995595E-4</v>
      </c>
      <c r="Q11" s="30">
        <f t="shared" si="5"/>
        <v>1.0477000000000001</v>
      </c>
      <c r="R11" s="29">
        <f t="shared" si="6"/>
        <v>3.3500000000000072</v>
      </c>
      <c r="S11" s="29">
        <f t="shared" si="7"/>
        <v>3.0550000000000064</v>
      </c>
      <c r="T11" s="29">
        <f t="shared" si="8"/>
        <v>0.29500000000000082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>
      <c r="C12">
        <v>8</v>
      </c>
      <c r="D12">
        <v>172</v>
      </c>
      <c r="E12">
        <v>20</v>
      </c>
      <c r="F12" s="18">
        <v>0.98450000000000004</v>
      </c>
      <c r="G12">
        <v>0.98440000000000005</v>
      </c>
      <c r="H12" s="29">
        <f t="shared" si="0"/>
        <v>9.9999999999988987E-5</v>
      </c>
      <c r="I12" s="36">
        <f t="shared" si="1"/>
        <v>0.98445000000000005</v>
      </c>
      <c r="J12" s="29">
        <v>1.0305</v>
      </c>
      <c r="K12" s="29">
        <v>1.0309999999999999</v>
      </c>
      <c r="L12" s="29">
        <f t="shared" si="2"/>
        <v>-4.9999999999994493E-4</v>
      </c>
      <c r="M12" s="30">
        <f t="shared" si="3"/>
        <v>1.0307499999999998</v>
      </c>
      <c r="N12" s="29">
        <v>1.0247999999999999</v>
      </c>
      <c r="O12" s="31">
        <v>1.0253000000000001</v>
      </c>
      <c r="P12" s="29">
        <f t="shared" si="4"/>
        <v>-5.0000000000016698E-4</v>
      </c>
      <c r="Q12" s="30">
        <f t="shared" si="5"/>
        <v>1.02505</v>
      </c>
      <c r="R12" s="29">
        <f t="shared" si="6"/>
        <v>1.7999999999999892</v>
      </c>
      <c r="S12" s="29">
        <f t="shared" si="7"/>
        <v>1.5149999999999986</v>
      </c>
      <c r="T12" s="29">
        <f t="shared" si="8"/>
        <v>0.28499999999999059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>
      <c r="A13">
        <v>5</v>
      </c>
      <c r="B13" s="44" t="s">
        <v>107</v>
      </c>
      <c r="C13">
        <v>4</v>
      </c>
      <c r="D13">
        <v>173</v>
      </c>
      <c r="E13">
        <v>20</v>
      </c>
      <c r="F13" s="18">
        <v>1.0242</v>
      </c>
      <c r="G13">
        <v>1.0238</v>
      </c>
      <c r="H13" s="29">
        <f t="shared" si="0"/>
        <v>3.9999999999995595E-4</v>
      </c>
      <c r="I13" s="36">
        <f t="shared" si="1"/>
        <v>1.024</v>
      </c>
      <c r="J13" s="29">
        <v>1.0984</v>
      </c>
      <c r="K13" s="29">
        <v>1.0983000000000001</v>
      </c>
      <c r="L13" s="29">
        <f t="shared" si="2"/>
        <v>9.9999999999988987E-5</v>
      </c>
      <c r="M13" s="30">
        <f t="shared" si="3"/>
        <v>1.0983499999999999</v>
      </c>
      <c r="N13" s="29">
        <v>1.0919000000000001</v>
      </c>
      <c r="O13" s="29">
        <v>1.0924</v>
      </c>
      <c r="P13" s="29">
        <f t="shared" si="4"/>
        <v>-4.9999999999994493E-4</v>
      </c>
      <c r="Q13" s="30">
        <f t="shared" si="5"/>
        <v>1.0921500000000002</v>
      </c>
      <c r="R13" s="86">
        <f t="shared" si="6"/>
        <v>3.2024999999999957</v>
      </c>
      <c r="S13" s="29">
        <f t="shared" si="7"/>
        <v>2.8925000000000076</v>
      </c>
      <c r="T13" s="29">
        <f t="shared" si="8"/>
        <v>0.30999999999998806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>
      <c r="B14" s="44"/>
      <c r="C14">
        <v>8</v>
      </c>
      <c r="D14">
        <v>174</v>
      </c>
      <c r="E14">
        <v>20</v>
      </c>
      <c r="F14" s="18">
        <v>1.0105999999999999</v>
      </c>
      <c r="G14">
        <v>1.0108999999999999</v>
      </c>
      <c r="H14" s="29">
        <f t="shared" si="0"/>
        <v>-2.9999999999996696E-4</v>
      </c>
      <c r="I14" s="36">
        <f t="shared" si="1"/>
        <v>1.0107499999999998</v>
      </c>
      <c r="J14" s="29">
        <v>1.0553999999999999</v>
      </c>
      <c r="K14" s="29">
        <v>1.0553999999999999</v>
      </c>
      <c r="L14" s="29">
        <f>J14-K14</f>
        <v>0</v>
      </c>
      <c r="M14" s="30">
        <f>(J14+K14)/2</f>
        <v>1.0553999999999999</v>
      </c>
      <c r="N14" s="29">
        <v>1.0499000000000001</v>
      </c>
      <c r="O14" s="29">
        <v>1.0504</v>
      </c>
      <c r="P14" s="29">
        <f t="shared" si="4"/>
        <v>-4.9999999999994493E-4</v>
      </c>
      <c r="Q14" s="30">
        <f t="shared" si="5"/>
        <v>1.0501499999999999</v>
      </c>
      <c r="R14" s="86">
        <f>((M14-I14)-0.0103)*50</f>
        <v>1.7175000000000038</v>
      </c>
      <c r="S14" s="29">
        <f t="shared" si="7"/>
        <v>1.4550000000000052</v>
      </c>
      <c r="T14" s="29">
        <f t="shared" si="8"/>
        <v>0.26249999999999862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>
      <c r="A15" s="33">
        <v>6</v>
      </c>
      <c r="B15" s="44" t="s">
        <v>108</v>
      </c>
      <c r="C15">
        <v>4</v>
      </c>
      <c r="D15">
        <v>175</v>
      </c>
      <c r="E15">
        <v>20</v>
      </c>
      <c r="F15" s="18">
        <v>0.97230000000000005</v>
      </c>
      <c r="G15">
        <v>0.97230000000000005</v>
      </c>
      <c r="H15" s="29">
        <f t="shared" ref="H15" si="9">F15-G15</f>
        <v>0</v>
      </c>
      <c r="I15" s="36">
        <f t="shared" ref="I15" si="10">(F15+G15)/2</f>
        <v>0.97230000000000005</v>
      </c>
      <c r="J15" s="29">
        <v>1.0502</v>
      </c>
      <c r="K15" s="29">
        <v>1.0502</v>
      </c>
      <c r="L15" s="29">
        <f t="shared" ref="L15" si="11">J15-K15</f>
        <v>0</v>
      </c>
      <c r="M15" s="30">
        <f t="shared" ref="M15" si="12">(J15+K15)/2</f>
        <v>1.0502</v>
      </c>
      <c r="N15" s="29">
        <v>1.0431999999999999</v>
      </c>
      <c r="O15" s="29">
        <v>1.0437000000000001</v>
      </c>
      <c r="P15" s="29">
        <f t="shared" ref="P15" si="13">N15-O15</f>
        <v>-5.0000000000016698E-4</v>
      </c>
      <c r="Q15" s="30">
        <f t="shared" ref="Q15" si="14">(N15+O15)/2</f>
        <v>1.04345</v>
      </c>
      <c r="R15" s="86">
        <f>((M15-I15)-0.0103)*50</f>
        <v>3.3799999999999981</v>
      </c>
      <c r="S15" s="29">
        <f t="shared" si="7"/>
        <v>3.0424999999999964</v>
      </c>
      <c r="T15" s="29">
        <f t="shared" si="8"/>
        <v>0.33750000000000169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9">
      <c r="B16" s="44"/>
      <c r="C16">
        <v>8</v>
      </c>
      <c r="D16">
        <v>176</v>
      </c>
      <c r="E16">
        <v>20</v>
      </c>
      <c r="F16" s="18">
        <v>1.0197000000000001</v>
      </c>
      <c r="G16">
        <v>1.0197000000000001</v>
      </c>
      <c r="H16" s="29">
        <f t="shared" si="0"/>
        <v>0</v>
      </c>
      <c r="I16" s="36">
        <f t="shared" si="1"/>
        <v>1.0197000000000001</v>
      </c>
      <c r="J16" s="29">
        <v>1.0688</v>
      </c>
      <c r="K16" s="29">
        <v>1.0686</v>
      </c>
      <c r="L16" s="29">
        <f t="shared" si="2"/>
        <v>1.9999999999997797E-4</v>
      </c>
      <c r="M16" s="30">
        <f t="shared" si="3"/>
        <v>1.0687</v>
      </c>
      <c r="N16" s="29">
        <v>1.0623</v>
      </c>
      <c r="O16" s="29">
        <v>1.0628</v>
      </c>
      <c r="P16" s="29">
        <f t="shared" si="4"/>
        <v>-4.9999999999994493E-4</v>
      </c>
      <c r="Q16" s="30">
        <f t="shared" si="5"/>
        <v>1.0625499999999999</v>
      </c>
      <c r="R16" s="86">
        <f t="shared" si="6"/>
        <v>1.9349999999999965</v>
      </c>
      <c r="S16" s="29">
        <f t="shared" si="7"/>
        <v>1.6274999999999915</v>
      </c>
      <c r="T16" s="29">
        <f t="shared" si="8"/>
        <v>0.30750000000000499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9">
      <c r="A17">
        <v>7</v>
      </c>
      <c r="B17" t="s">
        <v>109</v>
      </c>
      <c r="C17">
        <v>4</v>
      </c>
      <c r="D17">
        <v>177</v>
      </c>
      <c r="E17">
        <v>20</v>
      </c>
      <c r="F17" s="18">
        <v>1.0471999999999999</v>
      </c>
      <c r="G17">
        <v>1.0475000000000001</v>
      </c>
      <c r="H17" s="29">
        <f t="shared" si="0"/>
        <v>-3.00000000000189E-4</v>
      </c>
      <c r="I17" s="36">
        <f t="shared" si="1"/>
        <v>1.04735</v>
      </c>
      <c r="J17" s="29">
        <v>1.1194999999999999</v>
      </c>
      <c r="K17" s="29">
        <v>1.1194</v>
      </c>
      <c r="L17" s="29">
        <f t="shared" si="2"/>
        <v>9.9999999999988987E-5</v>
      </c>
      <c r="M17" s="30">
        <f t="shared" si="3"/>
        <v>1.1194500000000001</v>
      </c>
      <c r="N17" s="29">
        <v>1.1129</v>
      </c>
      <c r="O17" s="31">
        <v>1.1133999999999999</v>
      </c>
      <c r="P17" s="29">
        <f t="shared" si="4"/>
        <v>-4.9999999999994493E-4</v>
      </c>
      <c r="Q17" s="30">
        <f t="shared" si="5"/>
        <v>1.1131500000000001</v>
      </c>
      <c r="R17" s="29">
        <f t="shared" si="6"/>
        <v>3.0900000000000025</v>
      </c>
      <c r="S17" s="29">
        <f t="shared" si="7"/>
        <v>2.7750000000000039</v>
      </c>
      <c r="T17" s="29">
        <f t="shared" si="8"/>
        <v>0.31499999999999861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9">
      <c r="C18">
        <v>8</v>
      </c>
      <c r="D18">
        <v>178</v>
      </c>
      <c r="E18">
        <v>20</v>
      </c>
      <c r="F18" s="18">
        <v>1.0339</v>
      </c>
      <c r="G18">
        <v>1.034</v>
      </c>
      <c r="H18" s="29">
        <f t="shared" si="0"/>
        <v>-9.9999999999988987E-5</v>
      </c>
      <c r="I18" s="36">
        <f t="shared" si="1"/>
        <v>1.0339499999999999</v>
      </c>
      <c r="J18" s="29">
        <v>1.0804</v>
      </c>
      <c r="K18" s="29">
        <v>1.0802</v>
      </c>
      <c r="L18" s="29">
        <f t="shared" si="2"/>
        <v>1.9999999999997797E-4</v>
      </c>
      <c r="M18" s="30">
        <f t="shared" si="3"/>
        <v>1.0803</v>
      </c>
      <c r="N18" s="29">
        <v>1.0742</v>
      </c>
      <c r="O18" s="31">
        <v>1.0747</v>
      </c>
      <c r="P18" s="29">
        <f t="shared" si="4"/>
        <v>-4.9999999999994493E-4</v>
      </c>
      <c r="Q18" s="30">
        <f t="shared" si="5"/>
        <v>1.0744500000000001</v>
      </c>
      <c r="R18" s="29">
        <f t="shared" si="6"/>
        <v>1.8025000000000055</v>
      </c>
      <c r="S18" s="29">
        <f t="shared" si="7"/>
        <v>1.5100000000000102</v>
      </c>
      <c r="T18" s="29">
        <f t="shared" si="8"/>
        <v>0.29249999999999532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9">
      <c r="A19">
        <v>8</v>
      </c>
      <c r="B19" t="s">
        <v>110</v>
      </c>
      <c r="C19">
        <v>4</v>
      </c>
      <c r="D19">
        <v>179</v>
      </c>
      <c r="E19">
        <v>20</v>
      </c>
      <c r="F19" s="18">
        <v>1.0037</v>
      </c>
      <c r="G19">
        <v>1.0034000000000001</v>
      </c>
      <c r="H19" s="29">
        <f t="shared" si="0"/>
        <v>2.9999999999996696E-4</v>
      </c>
      <c r="I19" s="36">
        <f t="shared" si="1"/>
        <v>1.0035500000000002</v>
      </c>
      <c r="J19" s="29">
        <v>1.0823</v>
      </c>
      <c r="K19" s="29">
        <v>1.0822000000000001</v>
      </c>
      <c r="L19" s="29">
        <f t="shared" si="2"/>
        <v>9.9999999999988987E-5</v>
      </c>
      <c r="M19" s="30">
        <f t="shared" si="3"/>
        <v>1.0822500000000002</v>
      </c>
      <c r="N19" s="29">
        <v>1.0754999999999999</v>
      </c>
      <c r="O19" s="31">
        <v>1.0759000000000001</v>
      </c>
      <c r="P19" s="29">
        <f t="shared" si="4"/>
        <v>-4.0000000000017799E-4</v>
      </c>
      <c r="Q19" s="30">
        <f t="shared" si="5"/>
        <v>1.0756999999999999</v>
      </c>
      <c r="R19" s="29">
        <f t="shared" si="6"/>
        <v>3.4199999999999995</v>
      </c>
      <c r="S19" s="29">
        <f t="shared" si="7"/>
        <v>3.0924999999999856</v>
      </c>
      <c r="T19" s="29">
        <f t="shared" si="8"/>
        <v>0.32750000000001389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>
      <c r="C20">
        <v>8</v>
      </c>
      <c r="D20">
        <v>180</v>
      </c>
      <c r="E20">
        <v>20</v>
      </c>
      <c r="F20" s="18">
        <v>1.0076000000000001</v>
      </c>
      <c r="G20">
        <v>1.0076000000000001</v>
      </c>
      <c r="H20" s="29">
        <f t="shared" si="0"/>
        <v>0</v>
      </c>
      <c r="I20" s="36">
        <f t="shared" si="1"/>
        <v>1.0076000000000001</v>
      </c>
      <c r="J20" s="29">
        <v>1.0517000000000001</v>
      </c>
      <c r="K20" s="29">
        <v>1.0522</v>
      </c>
      <c r="L20" s="29">
        <f t="shared" si="2"/>
        <v>-4.9999999999994493E-4</v>
      </c>
      <c r="M20" s="30">
        <f t="shared" si="3"/>
        <v>1.0519500000000002</v>
      </c>
      <c r="N20" s="29">
        <v>1.0468999999999999</v>
      </c>
      <c r="O20" s="29">
        <v>1.0474000000000001</v>
      </c>
      <c r="P20" s="29">
        <f t="shared" si="4"/>
        <v>-5.0000000000016698E-4</v>
      </c>
      <c r="Q20" s="30">
        <f t="shared" si="5"/>
        <v>1.04715</v>
      </c>
      <c r="R20" s="29">
        <f t="shared" si="6"/>
        <v>1.7025000000000055</v>
      </c>
      <c r="S20" s="29">
        <f t="shared" si="7"/>
        <v>1.4624999999999988</v>
      </c>
      <c r="T20" s="29">
        <f t="shared" si="8"/>
        <v>0.24000000000000665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>
      <c r="A21">
        <v>9</v>
      </c>
      <c r="B21" t="s">
        <v>111</v>
      </c>
      <c r="C21">
        <v>4</v>
      </c>
      <c r="D21">
        <v>181</v>
      </c>
      <c r="E21">
        <v>20</v>
      </c>
      <c r="F21" s="18">
        <v>1.0378000000000001</v>
      </c>
      <c r="G21">
        <v>1.0378000000000001</v>
      </c>
      <c r="H21" s="29">
        <f t="shared" si="0"/>
        <v>0</v>
      </c>
      <c r="I21" s="36">
        <f t="shared" si="1"/>
        <v>1.0378000000000001</v>
      </c>
      <c r="J21" s="29">
        <v>1.1106</v>
      </c>
      <c r="K21" s="29">
        <v>1.1105</v>
      </c>
      <c r="L21" s="29">
        <f t="shared" si="2"/>
        <v>9.9999999999988987E-5</v>
      </c>
      <c r="M21" s="30">
        <f t="shared" si="3"/>
        <v>1.1105499999999999</v>
      </c>
      <c r="N21" s="29">
        <v>1.1044</v>
      </c>
      <c r="O21" s="29">
        <v>1.1044</v>
      </c>
      <c r="P21" s="29">
        <f t="shared" si="4"/>
        <v>0</v>
      </c>
      <c r="Q21" s="30">
        <f t="shared" si="5"/>
        <v>1.1044</v>
      </c>
      <c r="R21" s="29">
        <f t="shared" si="6"/>
        <v>3.1224999999999934</v>
      </c>
      <c r="S21" s="29">
        <f t="shared" si="7"/>
        <v>2.8149999999999995</v>
      </c>
      <c r="T21" s="29">
        <f t="shared" si="8"/>
        <v>0.30749999999999389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>
      <c r="C22">
        <v>8</v>
      </c>
      <c r="D22">
        <v>182</v>
      </c>
      <c r="E22">
        <v>20</v>
      </c>
      <c r="F22" s="18">
        <v>1.0048999999999999</v>
      </c>
      <c r="G22">
        <v>1.0053000000000001</v>
      </c>
      <c r="H22" s="29">
        <f t="shared" si="0"/>
        <v>-4.0000000000017799E-4</v>
      </c>
      <c r="I22" s="36">
        <f t="shared" si="1"/>
        <v>1.0051000000000001</v>
      </c>
      <c r="J22" s="29">
        <v>1.0533999999999999</v>
      </c>
      <c r="K22" s="29">
        <v>1.0531999999999999</v>
      </c>
      <c r="L22" s="29">
        <f t="shared" si="2"/>
        <v>1.9999999999997797E-4</v>
      </c>
      <c r="M22" s="30">
        <f t="shared" si="3"/>
        <v>1.0532999999999999</v>
      </c>
      <c r="N22" s="29">
        <v>1.0478000000000001</v>
      </c>
      <c r="O22" s="29">
        <v>1.0481</v>
      </c>
      <c r="P22" s="29">
        <f t="shared" si="4"/>
        <v>-2.9999999999996696E-4</v>
      </c>
      <c r="Q22" s="30">
        <f t="shared" si="5"/>
        <v>1.0479500000000002</v>
      </c>
      <c r="R22" s="29">
        <f t="shared" si="6"/>
        <v>1.8949999999999898</v>
      </c>
      <c r="S22" s="29">
        <f t="shared" si="7"/>
        <v>1.6275000000000026</v>
      </c>
      <c r="T22" s="29">
        <f t="shared" si="8"/>
        <v>0.26749999999998719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>
      <c r="A23">
        <v>10</v>
      </c>
      <c r="B23" t="s">
        <v>112</v>
      </c>
      <c r="C23">
        <v>4</v>
      </c>
      <c r="D23">
        <v>183</v>
      </c>
      <c r="E23">
        <v>20</v>
      </c>
      <c r="F23" s="18">
        <v>1.0135000000000001</v>
      </c>
      <c r="G23">
        <v>1.0139</v>
      </c>
      <c r="H23" s="29">
        <f t="shared" si="0"/>
        <v>-3.9999999999995595E-4</v>
      </c>
      <c r="I23" s="36">
        <f t="shared" si="1"/>
        <v>1.0137</v>
      </c>
      <c r="J23" s="29">
        <v>1.0923</v>
      </c>
      <c r="K23" s="29">
        <v>1.0924</v>
      </c>
      <c r="L23" s="29">
        <f t="shared" si="2"/>
        <v>-9.9999999999988987E-5</v>
      </c>
      <c r="M23" s="30">
        <f t="shared" si="3"/>
        <v>1.0923500000000002</v>
      </c>
      <c r="N23" s="29">
        <v>1.0859000000000001</v>
      </c>
      <c r="O23" s="29">
        <v>1.0861000000000001</v>
      </c>
      <c r="P23" s="29">
        <f t="shared" si="4"/>
        <v>-1.9999999999997797E-4</v>
      </c>
      <c r="Q23" s="30">
        <f t="shared" si="5"/>
        <v>1.0860000000000001</v>
      </c>
      <c r="R23" s="29">
        <f t="shared" si="6"/>
        <v>3.4175000000000053</v>
      </c>
      <c r="S23" s="29">
        <f t="shared" si="7"/>
        <v>3.1000000000000014</v>
      </c>
      <c r="T23" s="29">
        <f t="shared" si="8"/>
        <v>0.31750000000000389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>
      <c r="C24">
        <v>8</v>
      </c>
      <c r="D24">
        <v>184</v>
      </c>
      <c r="E24">
        <v>20</v>
      </c>
      <c r="F24" s="18">
        <v>0.97</v>
      </c>
      <c r="G24">
        <v>0.97009999999999996</v>
      </c>
      <c r="H24" s="29">
        <f t="shared" si="0"/>
        <v>-9.9999999999988987E-5</v>
      </c>
      <c r="I24" s="36">
        <f t="shared" si="1"/>
        <v>0.97004999999999997</v>
      </c>
      <c r="J24" s="29">
        <v>1.0201</v>
      </c>
      <c r="K24" s="29">
        <v>1.02</v>
      </c>
      <c r="L24" s="29">
        <f t="shared" si="2"/>
        <v>9.9999999999988987E-5</v>
      </c>
      <c r="M24" s="30">
        <f t="shared" si="3"/>
        <v>1.0200499999999999</v>
      </c>
      <c r="N24" s="29">
        <v>1.0145</v>
      </c>
      <c r="O24" s="29">
        <v>1.0146999999999999</v>
      </c>
      <c r="P24" s="29">
        <f t="shared" si="4"/>
        <v>-1.9999999999997797E-4</v>
      </c>
      <c r="Q24" s="30">
        <f t="shared" si="5"/>
        <v>1.0145999999999999</v>
      </c>
      <c r="R24" s="29">
        <f t="shared" si="6"/>
        <v>1.9849999999999965</v>
      </c>
      <c r="S24" s="29">
        <f t="shared" si="7"/>
        <v>1.7124999999999988</v>
      </c>
      <c r="T24" s="29">
        <f t="shared" si="8"/>
        <v>0.27249999999999774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>
      <c r="A25">
        <v>11</v>
      </c>
      <c r="B25" t="s">
        <v>113</v>
      </c>
      <c r="C25">
        <v>4</v>
      </c>
      <c r="D25">
        <v>185</v>
      </c>
      <c r="E25">
        <v>20</v>
      </c>
      <c r="F25" s="18">
        <v>0.96909999999999996</v>
      </c>
      <c r="G25">
        <v>0.96930000000000005</v>
      </c>
      <c r="H25" s="29">
        <f t="shared" si="0"/>
        <v>-2.00000000000089E-4</v>
      </c>
      <c r="I25" s="36">
        <f t="shared" si="1"/>
        <v>0.96920000000000006</v>
      </c>
      <c r="J25" s="29">
        <v>1.0004</v>
      </c>
      <c r="K25" s="29">
        <v>1.0006999999999999</v>
      </c>
      <c r="L25" s="29">
        <f t="shared" si="2"/>
        <v>-2.9999999999996696E-4</v>
      </c>
      <c r="M25" s="30">
        <f t="shared" si="3"/>
        <v>1.0005500000000001</v>
      </c>
      <c r="N25" s="29">
        <v>0.99829999999999997</v>
      </c>
      <c r="O25" s="29">
        <v>0.99870000000000003</v>
      </c>
      <c r="P25" s="29">
        <f t="shared" si="4"/>
        <v>-4.0000000000006697E-4</v>
      </c>
      <c r="Q25" s="30">
        <f t="shared" si="5"/>
        <v>0.99849999999999994</v>
      </c>
      <c r="R25" s="29">
        <f t="shared" si="6"/>
        <v>1.0524999999999995</v>
      </c>
      <c r="S25" s="29">
        <f t="shared" si="7"/>
        <v>0.94999999999999407</v>
      </c>
      <c r="T25" s="29">
        <f t="shared" si="8"/>
        <v>0.10250000000000548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>
      <c r="C26">
        <v>8</v>
      </c>
      <c r="D26">
        <v>186</v>
      </c>
      <c r="E26">
        <v>20</v>
      </c>
      <c r="F26" s="18">
        <v>0.95569999999999999</v>
      </c>
      <c r="G26">
        <v>0.95569999999999999</v>
      </c>
      <c r="H26" s="29">
        <f t="shared" si="0"/>
        <v>0</v>
      </c>
      <c r="I26" s="36">
        <f t="shared" si="1"/>
        <v>0.95569999999999999</v>
      </c>
      <c r="J26" s="29">
        <v>0.97589999999999999</v>
      </c>
      <c r="K26" s="29">
        <v>0.97570000000000001</v>
      </c>
      <c r="L26" s="29">
        <f t="shared" si="2"/>
        <v>1.9999999999997797E-4</v>
      </c>
      <c r="M26" s="30">
        <f t="shared" si="3"/>
        <v>0.9758</v>
      </c>
      <c r="N26" s="29">
        <v>0.97389999999999999</v>
      </c>
      <c r="O26" s="29">
        <v>0.97419999999999995</v>
      </c>
      <c r="P26" s="29">
        <f t="shared" si="4"/>
        <v>-2.9999999999996696E-4</v>
      </c>
      <c r="Q26" s="30">
        <f t="shared" si="5"/>
        <v>0.97404999999999997</v>
      </c>
      <c r="R26" s="29">
        <f t="shared" si="6"/>
        <v>0.49000000000000032</v>
      </c>
      <c r="S26" s="29">
        <f t="shared" si="7"/>
        <v>0.40249999999999886</v>
      </c>
      <c r="T26" s="29">
        <f t="shared" si="8"/>
        <v>8.7500000000001465E-2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>
      <c r="A27">
        <v>12</v>
      </c>
      <c r="B27" t="s">
        <v>114</v>
      </c>
      <c r="C27">
        <v>4</v>
      </c>
      <c r="D27">
        <v>187</v>
      </c>
      <c r="E27">
        <v>20</v>
      </c>
      <c r="F27" s="18">
        <v>1.0192000000000001</v>
      </c>
      <c r="G27">
        <v>1.0189999999999999</v>
      </c>
      <c r="H27" s="29">
        <f t="shared" si="0"/>
        <v>2.0000000000020002E-4</v>
      </c>
      <c r="I27" s="36">
        <f t="shared" si="1"/>
        <v>1.0190999999999999</v>
      </c>
      <c r="J27" s="29">
        <v>1.0666</v>
      </c>
      <c r="K27" s="29">
        <v>1.0661</v>
      </c>
      <c r="L27" s="29">
        <f t="shared" si="2"/>
        <v>4.9999999999994493E-4</v>
      </c>
      <c r="M27" s="30">
        <f t="shared" si="3"/>
        <v>1.0663499999999999</v>
      </c>
      <c r="N27" s="29">
        <v>1.0624</v>
      </c>
      <c r="O27" s="29">
        <v>1.0627</v>
      </c>
      <c r="P27" s="29">
        <f t="shared" si="4"/>
        <v>-2.9999999999996696E-4</v>
      </c>
      <c r="Q27" s="30">
        <f t="shared" si="5"/>
        <v>1.0625499999999999</v>
      </c>
      <c r="R27" s="29">
        <f t="shared" si="6"/>
        <v>1.8475000000000006</v>
      </c>
      <c r="S27" s="29">
        <f t="shared" si="7"/>
        <v>1.6574999999999993</v>
      </c>
      <c r="T27" s="29">
        <f t="shared" si="8"/>
        <v>0.19000000000000128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>
      <c r="C28">
        <v>8</v>
      </c>
      <c r="D28">
        <v>188</v>
      </c>
      <c r="E28">
        <v>20</v>
      </c>
      <c r="F28" s="18">
        <v>1.0071000000000001</v>
      </c>
      <c r="G28">
        <v>1.0071000000000001</v>
      </c>
      <c r="H28" s="29">
        <f t="shared" si="0"/>
        <v>0</v>
      </c>
      <c r="I28" s="36">
        <f t="shared" si="1"/>
        <v>1.0071000000000001</v>
      </c>
      <c r="J28" s="29">
        <v>1.0426</v>
      </c>
      <c r="K28" s="29">
        <v>1.0423</v>
      </c>
      <c r="L28" s="29">
        <f t="shared" si="2"/>
        <v>2.9999999999996696E-4</v>
      </c>
      <c r="M28" s="30">
        <f t="shared" si="3"/>
        <v>1.0424500000000001</v>
      </c>
      <c r="N28" s="29">
        <v>1.0395000000000001</v>
      </c>
      <c r="O28" s="29">
        <v>1.0396000000000001</v>
      </c>
      <c r="P28" s="29">
        <f t="shared" si="4"/>
        <v>-9.9999999999988987E-5</v>
      </c>
      <c r="Q28" s="30">
        <f t="shared" si="5"/>
        <v>1.0395500000000002</v>
      </c>
      <c r="R28" s="29">
        <f t="shared" si="6"/>
        <v>1.2524999999999997</v>
      </c>
      <c r="S28" s="29">
        <f t="shared" si="7"/>
        <v>1.1075000000000046</v>
      </c>
      <c r="T28" s="29">
        <f t="shared" si="8"/>
        <v>0.14499999999999513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>
      <c r="A29">
        <v>13</v>
      </c>
      <c r="B29" t="s">
        <v>115</v>
      </c>
      <c r="C29">
        <v>4</v>
      </c>
      <c r="D29">
        <v>189</v>
      </c>
      <c r="E29">
        <v>20</v>
      </c>
      <c r="F29" s="18">
        <v>0.99580000000000002</v>
      </c>
      <c r="G29">
        <v>0.99590000000000001</v>
      </c>
      <c r="H29" s="29">
        <f t="shared" si="0"/>
        <v>-9.9999999999988987E-5</v>
      </c>
      <c r="I29" s="36">
        <f t="shared" si="1"/>
        <v>0.99585000000000001</v>
      </c>
      <c r="J29" s="29">
        <v>1.0335000000000001</v>
      </c>
      <c r="K29" s="29">
        <v>1.0331999999999999</v>
      </c>
      <c r="L29" s="29">
        <f t="shared" si="2"/>
        <v>3.00000000000189E-4</v>
      </c>
      <c r="M29" s="30">
        <f t="shared" si="3"/>
        <v>1.03335</v>
      </c>
      <c r="N29" s="29">
        <v>1.0310999999999999</v>
      </c>
      <c r="O29" s="29">
        <v>1.0311999999999999</v>
      </c>
      <c r="P29" s="29">
        <f t="shared" si="4"/>
        <v>-9.9999999999988987E-5</v>
      </c>
      <c r="Q29" s="30">
        <f t="shared" si="5"/>
        <v>1.0311499999999998</v>
      </c>
      <c r="R29" s="29">
        <f t="shared" si="6"/>
        <v>1.359999999999999</v>
      </c>
      <c r="S29" s="29">
        <f t="shared" si="7"/>
        <v>1.2499999999999889</v>
      </c>
      <c r="T29" s="29">
        <f t="shared" si="8"/>
        <v>0.11000000000001009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>
      <c r="C30">
        <v>8</v>
      </c>
      <c r="D30">
        <v>190</v>
      </c>
      <c r="E30">
        <v>20</v>
      </c>
      <c r="F30" s="18">
        <v>0.99760000000000004</v>
      </c>
      <c r="G30">
        <v>0.99770000000000003</v>
      </c>
      <c r="H30" s="29">
        <f t="shared" si="0"/>
        <v>-9.9999999999988987E-5</v>
      </c>
      <c r="I30" s="36">
        <f t="shared" si="1"/>
        <v>0.99765000000000004</v>
      </c>
      <c r="J30" s="29">
        <v>1.0246</v>
      </c>
      <c r="K30" s="29">
        <v>1.0246999999999999</v>
      </c>
      <c r="L30" s="29">
        <f t="shared" si="2"/>
        <v>-9.9999999999988987E-5</v>
      </c>
      <c r="M30" s="30">
        <f t="shared" si="3"/>
        <v>1.0246499999999998</v>
      </c>
      <c r="N30" s="29">
        <v>1.0227999999999999</v>
      </c>
      <c r="O30" s="29">
        <v>1.0233000000000001</v>
      </c>
      <c r="P30" s="29">
        <f t="shared" si="4"/>
        <v>-5.0000000000016698E-4</v>
      </c>
      <c r="Q30" s="30">
        <f t="shared" si="5"/>
        <v>1.02305</v>
      </c>
      <c r="R30" s="29">
        <f t="shared" si="6"/>
        <v>0.83499999999999008</v>
      </c>
      <c r="S30" s="29">
        <f t="shared" si="7"/>
        <v>0.75499999999999889</v>
      </c>
      <c r="T30" s="29">
        <f t="shared" si="8"/>
        <v>7.9999999999991189E-2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>
      <c r="A31">
        <v>14</v>
      </c>
      <c r="B31" t="s">
        <v>116</v>
      </c>
      <c r="C31">
        <v>4</v>
      </c>
      <c r="D31">
        <v>191</v>
      </c>
      <c r="E31">
        <v>20</v>
      </c>
      <c r="F31" s="18">
        <v>1.0305</v>
      </c>
      <c r="G31">
        <v>1.0304</v>
      </c>
      <c r="H31" s="29">
        <f t="shared" si="0"/>
        <v>9.9999999999988987E-5</v>
      </c>
      <c r="I31" s="36">
        <f t="shared" si="1"/>
        <v>1.0304500000000001</v>
      </c>
      <c r="J31" s="29">
        <v>1.0785</v>
      </c>
      <c r="K31" s="29">
        <v>1.0781000000000001</v>
      </c>
      <c r="L31" s="29">
        <f t="shared" si="2"/>
        <v>3.9999999999995595E-4</v>
      </c>
      <c r="M31" s="30">
        <f t="shared" si="3"/>
        <v>1.0783</v>
      </c>
      <c r="N31" s="29">
        <v>1.0744</v>
      </c>
      <c r="O31" s="29">
        <v>1.0744</v>
      </c>
      <c r="P31" s="29">
        <f t="shared" si="4"/>
        <v>0</v>
      </c>
      <c r="Q31" s="30">
        <f t="shared" si="5"/>
        <v>1.0744</v>
      </c>
      <c r="R31" s="29">
        <f t="shared" si="6"/>
        <v>1.8774999999999973</v>
      </c>
      <c r="S31" s="29">
        <f t="shared" si="7"/>
        <v>1.6824999999999966</v>
      </c>
      <c r="T31" s="29">
        <f t="shared" si="8"/>
        <v>0.19500000000000073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>
      <c r="C32">
        <v>8</v>
      </c>
      <c r="D32">
        <v>192</v>
      </c>
      <c r="E32">
        <v>20</v>
      </c>
      <c r="F32" s="18">
        <v>0.98460000000000003</v>
      </c>
      <c r="G32">
        <v>0.98460000000000003</v>
      </c>
      <c r="H32" s="29">
        <f t="shared" si="0"/>
        <v>0</v>
      </c>
      <c r="I32" s="36">
        <f t="shared" si="1"/>
        <v>0.98460000000000003</v>
      </c>
      <c r="J32" s="29">
        <v>1.024</v>
      </c>
      <c r="K32" s="29">
        <v>1.0242</v>
      </c>
      <c r="L32" s="29">
        <f t="shared" si="2"/>
        <v>-1.9999999999997797E-4</v>
      </c>
      <c r="M32" s="30">
        <f t="shared" si="3"/>
        <v>1.0241</v>
      </c>
      <c r="N32" s="29">
        <v>1.0203</v>
      </c>
      <c r="O32" s="29">
        <v>1.0206</v>
      </c>
      <c r="P32" s="29">
        <f t="shared" si="4"/>
        <v>-2.9999999999996696E-4</v>
      </c>
      <c r="Q32" s="30">
        <f t="shared" si="5"/>
        <v>1.0204499999999999</v>
      </c>
      <c r="R32" s="29">
        <f t="shared" si="6"/>
        <v>1.4599999999999991</v>
      </c>
      <c r="S32" s="29">
        <f t="shared" si="7"/>
        <v>1.2774999999999914</v>
      </c>
      <c r="T32" s="29">
        <f t="shared" si="8"/>
        <v>0.18250000000000766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>
      <c r="A33">
        <v>15</v>
      </c>
      <c r="B33" t="s">
        <v>117</v>
      </c>
      <c r="C33">
        <v>4</v>
      </c>
      <c r="D33">
        <v>193</v>
      </c>
      <c r="E33">
        <v>20</v>
      </c>
      <c r="F33" s="18">
        <v>1.0218</v>
      </c>
      <c r="G33">
        <v>1.0218</v>
      </c>
      <c r="H33" s="29">
        <f t="shared" si="0"/>
        <v>0</v>
      </c>
      <c r="I33" s="36">
        <f t="shared" si="1"/>
        <v>1.0218</v>
      </c>
      <c r="J33" s="29">
        <v>1.0729</v>
      </c>
      <c r="K33" s="29">
        <v>1.0724</v>
      </c>
      <c r="L33" s="29">
        <f t="shared" si="2"/>
        <v>4.9999999999994493E-4</v>
      </c>
      <c r="M33" s="30">
        <f t="shared" si="3"/>
        <v>1.0726499999999999</v>
      </c>
      <c r="N33" s="29">
        <v>1.0690999999999999</v>
      </c>
      <c r="O33" s="29">
        <v>1.0692999999999999</v>
      </c>
      <c r="P33" s="29">
        <f t="shared" si="4"/>
        <v>-1.9999999999997797E-4</v>
      </c>
      <c r="Q33" s="30">
        <f t="shared" si="5"/>
        <v>1.0691999999999999</v>
      </c>
      <c r="R33" s="29">
        <f t="shared" si="6"/>
        <v>2.0274999999999919</v>
      </c>
      <c r="S33" s="29">
        <f t="shared" si="7"/>
        <v>1.8549999999999942</v>
      </c>
      <c r="T33" s="29">
        <f t="shared" si="8"/>
        <v>0.17249999999999766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>
      <c r="C34">
        <v>8</v>
      </c>
      <c r="D34">
        <v>194</v>
      </c>
      <c r="E34">
        <v>20</v>
      </c>
      <c r="F34" s="18">
        <v>1.0246999999999999</v>
      </c>
      <c r="G34">
        <v>1.0245</v>
      </c>
      <c r="H34" s="29">
        <f t="shared" si="0"/>
        <v>1.9999999999997797E-4</v>
      </c>
      <c r="I34" s="36">
        <f t="shared" si="1"/>
        <v>1.0246</v>
      </c>
      <c r="J34" s="29">
        <v>1.0634999999999999</v>
      </c>
      <c r="K34" s="29">
        <v>1.0629999999999999</v>
      </c>
      <c r="L34" s="29">
        <f t="shared" si="2"/>
        <v>4.9999999999994493E-4</v>
      </c>
      <c r="M34" s="30">
        <f t="shared" si="3"/>
        <v>1.06325</v>
      </c>
      <c r="N34" s="29">
        <v>1.06</v>
      </c>
      <c r="O34" s="29">
        <v>1.0602</v>
      </c>
      <c r="P34" s="29">
        <f t="shared" si="4"/>
        <v>-1.9999999999997797E-4</v>
      </c>
      <c r="Q34" s="30">
        <f t="shared" si="5"/>
        <v>1.0601</v>
      </c>
      <c r="R34" s="29">
        <f t="shared" si="6"/>
        <v>1.4175000000000038</v>
      </c>
      <c r="S34" s="29">
        <f t="shared" si="7"/>
        <v>1.2600000000000044</v>
      </c>
      <c r="T34" s="29">
        <f t="shared" si="8"/>
        <v>0.15749999999999931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>
      <c r="A35">
        <v>16</v>
      </c>
      <c r="B35" t="s">
        <v>118</v>
      </c>
      <c r="C35">
        <v>4</v>
      </c>
      <c r="D35">
        <v>195</v>
      </c>
      <c r="E35">
        <v>20</v>
      </c>
      <c r="F35" s="18">
        <v>1.0041</v>
      </c>
      <c r="G35">
        <v>1.0037</v>
      </c>
      <c r="H35" s="29">
        <f t="shared" si="0"/>
        <v>3.9999999999995595E-4</v>
      </c>
      <c r="I35" s="36">
        <f t="shared" si="1"/>
        <v>1.0039</v>
      </c>
      <c r="J35" s="29">
        <v>1.0543</v>
      </c>
      <c r="K35" s="29">
        <v>1.0541</v>
      </c>
      <c r="L35" s="29">
        <f t="shared" si="2"/>
        <v>1.9999999999997797E-4</v>
      </c>
      <c r="M35" s="30">
        <f t="shared" si="3"/>
        <v>1.0542</v>
      </c>
      <c r="N35" s="29">
        <v>1.05</v>
      </c>
      <c r="O35" s="29">
        <v>1.0505</v>
      </c>
      <c r="P35" s="29">
        <f t="shared" si="4"/>
        <v>-4.9999999999994493E-4</v>
      </c>
      <c r="Q35" s="30">
        <f t="shared" si="5"/>
        <v>1.0502500000000001</v>
      </c>
      <c r="R35" s="29">
        <f t="shared" si="6"/>
        <v>2.0000000000000004</v>
      </c>
      <c r="S35" s="29">
        <f t="shared" si="7"/>
        <v>1.8025000000000055</v>
      </c>
      <c r="T35" s="29">
        <f t="shared" si="8"/>
        <v>0.1974999999999949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>
      <c r="C36">
        <v>8</v>
      </c>
      <c r="D36">
        <v>196</v>
      </c>
      <c r="E36">
        <v>20</v>
      </c>
      <c r="F36" s="18">
        <v>1.0036</v>
      </c>
      <c r="G36">
        <v>1.0036</v>
      </c>
      <c r="H36" s="29">
        <f t="shared" si="0"/>
        <v>0</v>
      </c>
      <c r="I36" s="36">
        <f t="shared" si="1"/>
        <v>1.0036</v>
      </c>
      <c r="J36" s="29">
        <v>1.0425</v>
      </c>
      <c r="K36" s="29">
        <v>1.0421</v>
      </c>
      <c r="L36" s="29">
        <f t="shared" si="2"/>
        <v>3.9999999999995595E-4</v>
      </c>
      <c r="M36" s="30">
        <f t="shared" si="3"/>
        <v>1.0423</v>
      </c>
      <c r="N36" s="29">
        <v>1.0389999999999999</v>
      </c>
      <c r="O36" s="29">
        <v>1.0390999999999999</v>
      </c>
      <c r="P36" s="29">
        <f t="shared" si="4"/>
        <v>-9.9999999999988987E-5</v>
      </c>
      <c r="Q36" s="30">
        <f t="shared" si="5"/>
        <v>1.03905</v>
      </c>
      <c r="R36" s="29">
        <f t="shared" si="6"/>
        <v>1.4199999999999979</v>
      </c>
      <c r="S36" s="29">
        <f t="shared" si="7"/>
        <v>1.2574999999999992</v>
      </c>
      <c r="T36" s="29">
        <f t="shared" si="8"/>
        <v>0.16249999999999876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>
      <c r="A37">
        <v>17</v>
      </c>
      <c r="B37" t="s">
        <v>119</v>
      </c>
      <c r="C37">
        <v>4</v>
      </c>
      <c r="D37">
        <v>197</v>
      </c>
      <c r="E37">
        <v>20</v>
      </c>
      <c r="F37" s="18">
        <v>1.0206</v>
      </c>
      <c r="G37">
        <v>1.0203</v>
      </c>
      <c r="H37" s="29">
        <f t="shared" si="0"/>
        <v>2.9999999999996696E-4</v>
      </c>
      <c r="I37" s="36">
        <f t="shared" si="1"/>
        <v>1.0204499999999999</v>
      </c>
      <c r="J37" s="29">
        <v>1.0734999999999999</v>
      </c>
      <c r="K37" s="29">
        <v>1.0730999999999999</v>
      </c>
      <c r="L37" s="29">
        <f t="shared" si="2"/>
        <v>3.9999999999995595E-4</v>
      </c>
      <c r="M37" s="30">
        <f t="shared" si="3"/>
        <v>1.0732999999999999</v>
      </c>
      <c r="N37" s="29">
        <v>1.0689</v>
      </c>
      <c r="O37" s="29">
        <v>1.0693999999999999</v>
      </c>
      <c r="P37" s="29">
        <f t="shared" si="4"/>
        <v>-4.9999999999994493E-4</v>
      </c>
      <c r="Q37" s="30">
        <f t="shared" si="5"/>
        <v>1.06915</v>
      </c>
      <c r="R37" s="29">
        <f t="shared" si="6"/>
        <v>2.1275000000000031</v>
      </c>
      <c r="S37" s="29">
        <f t="shared" si="7"/>
        <v>1.9200000000000093</v>
      </c>
      <c r="T37" s="29">
        <f t="shared" si="8"/>
        <v>0.2074999999999938</v>
      </c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>
      <c r="C38">
        <v>8</v>
      </c>
      <c r="D38">
        <v>198</v>
      </c>
      <c r="E38">
        <v>20</v>
      </c>
      <c r="F38" s="18">
        <v>0.98180000000000001</v>
      </c>
      <c r="G38">
        <v>0.98180000000000001</v>
      </c>
      <c r="H38" s="29">
        <f t="shared" si="0"/>
        <v>0</v>
      </c>
      <c r="I38" s="36">
        <f t="shared" si="1"/>
        <v>0.98180000000000001</v>
      </c>
      <c r="J38" s="29">
        <v>1.0224</v>
      </c>
      <c r="K38" s="29">
        <v>1.0222</v>
      </c>
      <c r="L38" s="29">
        <f t="shared" si="2"/>
        <v>1.9999999999997797E-4</v>
      </c>
      <c r="M38" s="30">
        <f t="shared" si="3"/>
        <v>1.0223</v>
      </c>
      <c r="N38" s="29">
        <v>1.0187999999999999</v>
      </c>
      <c r="O38" s="29">
        <v>1.0189999999999999</v>
      </c>
      <c r="P38" s="29">
        <f t="shared" si="4"/>
        <v>-1.9999999999997797E-4</v>
      </c>
      <c r="Q38" s="30">
        <f t="shared" si="5"/>
        <v>1.0188999999999999</v>
      </c>
      <c r="R38" s="29">
        <f t="shared" si="6"/>
        <v>1.5099999999999991</v>
      </c>
      <c r="S38" s="29">
        <f t="shared" si="7"/>
        <v>1.3399999999999956</v>
      </c>
      <c r="T38" s="29">
        <f t="shared" si="8"/>
        <v>0.17000000000000348</v>
      </c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>
      <c r="A39">
        <v>18</v>
      </c>
      <c r="B39" t="s">
        <v>120</v>
      </c>
      <c r="C39">
        <v>4</v>
      </c>
      <c r="D39">
        <v>199</v>
      </c>
      <c r="E39">
        <v>20</v>
      </c>
      <c r="F39" s="18">
        <v>0.96870000000000001</v>
      </c>
      <c r="G39">
        <v>0.96860000000000002</v>
      </c>
      <c r="H39" s="29">
        <f t="shared" si="0"/>
        <v>9.9999999999988987E-5</v>
      </c>
      <c r="I39" s="36">
        <f t="shared" si="1"/>
        <v>0.96865000000000001</v>
      </c>
      <c r="J39" s="29">
        <v>1.0407999999999999</v>
      </c>
      <c r="K39" s="29">
        <v>1.0403</v>
      </c>
      <c r="L39" s="29">
        <f t="shared" si="2"/>
        <v>4.9999999999994493E-4</v>
      </c>
      <c r="M39" s="30">
        <f t="shared" si="3"/>
        <v>1.0405500000000001</v>
      </c>
      <c r="N39" s="29">
        <v>1.0347</v>
      </c>
      <c r="O39" s="29">
        <v>1.0349999999999999</v>
      </c>
      <c r="P39" s="29">
        <f t="shared" si="4"/>
        <v>-2.9999999999996696E-4</v>
      </c>
      <c r="Q39" s="30">
        <f t="shared" si="5"/>
        <v>1.03485</v>
      </c>
      <c r="R39" s="29">
        <f t="shared" si="6"/>
        <v>3.0800000000000036</v>
      </c>
      <c r="S39" s="29">
        <f t="shared" si="7"/>
        <v>2.7950000000000017</v>
      </c>
      <c r="T39" s="29">
        <f t="shared" si="8"/>
        <v>0.28500000000000192</v>
      </c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>
      <c r="C40">
        <v>8</v>
      </c>
      <c r="D40">
        <v>200</v>
      </c>
      <c r="E40">
        <v>20</v>
      </c>
      <c r="F40" s="18">
        <v>1.0528</v>
      </c>
      <c r="G40">
        <v>1.0528</v>
      </c>
      <c r="H40" s="29">
        <f t="shared" si="0"/>
        <v>0</v>
      </c>
      <c r="I40" s="36">
        <f t="shared" si="1"/>
        <v>1.0528</v>
      </c>
      <c r="J40" s="29">
        <v>1.1043000000000001</v>
      </c>
      <c r="K40" s="29">
        <v>1.1039000000000001</v>
      </c>
      <c r="L40" s="29">
        <f t="shared" si="2"/>
        <v>3.9999999999995595E-4</v>
      </c>
      <c r="M40" s="30">
        <f t="shared" si="3"/>
        <v>1.1041000000000001</v>
      </c>
      <c r="N40" s="29">
        <v>1.0986</v>
      </c>
      <c r="O40" s="29">
        <v>1.099</v>
      </c>
      <c r="P40" s="29">
        <f t="shared" si="4"/>
        <v>-3.9999999999995595E-4</v>
      </c>
      <c r="Q40" s="30">
        <f t="shared" si="5"/>
        <v>1.0988</v>
      </c>
      <c r="R40" s="29">
        <f t="shared" si="6"/>
        <v>2.050000000000006</v>
      </c>
      <c r="S40" s="29">
        <f t="shared" si="7"/>
        <v>1.7850000000000019</v>
      </c>
      <c r="T40" s="29">
        <f t="shared" si="8"/>
        <v>0.26500000000000412</v>
      </c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A19" workbookViewId="0">
      <selection activeCell="R27" sqref="R27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style="19" customWidth="1"/>
    <col min="5" max="5" width="13.5" style="20" hidden="1" customWidth="1"/>
    <col min="6" max="7" width="13.6640625" style="20" hidden="1" customWidth="1"/>
    <col min="8" max="8" width="16.6640625" style="19" hidden="1" customWidth="1"/>
    <col min="9" max="9" width="13.83203125" hidden="1" customWidth="1"/>
    <col min="10" max="10" width="10.1640625" hidden="1" customWidth="1"/>
    <col min="11" max="11" width="10.1640625" style="38" hidden="1" customWidth="1"/>
    <col min="12" max="12" width="16.6640625" style="19" hidden="1" customWidth="1"/>
    <col min="13" max="13" width="13.6640625" customWidth="1"/>
    <col min="14" max="14" width="10.6640625" customWidth="1"/>
    <col min="15" max="15" width="7.5" style="20" customWidth="1"/>
    <col min="16" max="16" width="16.6640625" style="19" customWidth="1"/>
    <col min="17" max="17" width="41.5" customWidth="1"/>
    <col min="18" max="18" width="25" bestFit="1" customWidth="1"/>
  </cols>
  <sheetData>
    <row r="1" spans="1:42">
      <c r="B1" s="20"/>
      <c r="C1" s="20"/>
      <c r="E1" s="21" t="s">
        <v>16</v>
      </c>
      <c r="F1" s="21"/>
      <c r="I1" s="21" t="s">
        <v>17</v>
      </c>
      <c r="J1" s="21"/>
      <c r="K1" s="72"/>
      <c r="L1" s="22"/>
      <c r="M1" s="102" t="s">
        <v>1</v>
      </c>
      <c r="N1" s="102"/>
      <c r="O1" s="102"/>
      <c r="P1" s="103"/>
    </row>
    <row r="2" spans="1:42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35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4" t="s">
        <v>69</v>
      </c>
      <c r="R2" s="65" t="s">
        <v>97</v>
      </c>
      <c r="S2" s="35" t="s">
        <v>98</v>
      </c>
    </row>
    <row r="3" spans="1:42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>
      <c r="A4">
        <v>1</v>
      </c>
      <c r="B4" t="s">
        <v>103</v>
      </c>
      <c r="C4">
        <v>850</v>
      </c>
      <c r="D4" s="19">
        <v>11</v>
      </c>
      <c r="E4" s="27">
        <v>31.2379</v>
      </c>
      <c r="F4">
        <v>31.238299999999999</v>
      </c>
      <c r="G4">
        <f t="shared" ref="G4:G52" si="0">E4-F4</f>
        <v>-3.9999999999906777E-4</v>
      </c>
      <c r="H4" s="30">
        <f>(E4+F4)/2</f>
        <v>31.238099999999999</v>
      </c>
      <c r="I4" s="31">
        <v>31.2408</v>
      </c>
      <c r="J4" s="29">
        <v>31.240300000000001</v>
      </c>
      <c r="K4" s="71">
        <f>I4-J4</f>
        <v>4.9999999999883471E-4</v>
      </c>
      <c r="L4" s="30">
        <f>(I4+J4)/2</f>
        <v>31.240549999999999</v>
      </c>
      <c r="M4" s="29">
        <v>31.2393</v>
      </c>
      <c r="N4" s="29">
        <v>31.2393</v>
      </c>
      <c r="O4" s="31">
        <f>M4-N4</f>
        <v>0</v>
      </c>
      <c r="P4" s="30">
        <f>(M4+N4)/2</f>
        <v>31.2393</v>
      </c>
      <c r="Q4" s="29">
        <f>L4-H4</f>
        <v>2.4499999999996191E-3</v>
      </c>
      <c r="R4" s="29">
        <f>P4-H4</f>
        <v>1.200000000000756E-3</v>
      </c>
      <c r="S4" s="29">
        <f>Q4-R4</f>
        <v>1.2499999999988631E-3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>
      <c r="C5">
        <v>90</v>
      </c>
      <c r="D5" s="19">
        <v>12</v>
      </c>
      <c r="E5" s="27">
        <v>30.970700000000001</v>
      </c>
      <c r="F5">
        <v>30.970500000000001</v>
      </c>
      <c r="G5">
        <f t="shared" si="0"/>
        <v>1.9999999999953388E-4</v>
      </c>
      <c r="H5" s="30">
        <f t="shared" ref="H5:H54" si="1">(E5+F5)/2</f>
        <v>30.970600000000001</v>
      </c>
      <c r="I5" s="31">
        <v>31.151599999999998</v>
      </c>
      <c r="J5" s="71">
        <v>31.152000000000001</v>
      </c>
      <c r="K5" s="71">
        <f t="shared" ref="K5:K54" si="2">I5-J5</f>
        <v>-4.0000000000262048E-4</v>
      </c>
      <c r="L5" s="30">
        <f t="shared" ref="L5:L54" si="3">(I5+J5)/2</f>
        <v>31.151800000000001</v>
      </c>
      <c r="M5" s="29">
        <v>31.145</v>
      </c>
      <c r="N5" s="29">
        <v>31.145099999999999</v>
      </c>
      <c r="O5" s="31">
        <f t="shared" ref="O5:O54" si="4">M5-N5</f>
        <v>-9.9999999999766942E-5</v>
      </c>
      <c r="P5" s="30">
        <f t="shared" ref="P5:P54" si="5">(M5+N5)/2</f>
        <v>31.145049999999998</v>
      </c>
      <c r="Q5" s="29">
        <f t="shared" ref="Q5:Q54" si="6">L5-H5</f>
        <v>0.18120000000000047</v>
      </c>
      <c r="R5" s="29">
        <f t="shared" ref="R5:R54" si="7">P5-H5</f>
        <v>0.17444999999999666</v>
      </c>
      <c r="S5" s="29">
        <f t="shared" ref="S5:S54" si="8">Q5-R5</f>
        <v>6.7500000000038085E-3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>
      <c r="C6">
        <v>63</v>
      </c>
      <c r="D6" s="19">
        <v>13</v>
      </c>
      <c r="E6" s="27">
        <v>29.485399999999998</v>
      </c>
      <c r="F6">
        <v>29.485399999999998</v>
      </c>
      <c r="G6">
        <f t="shared" si="0"/>
        <v>0</v>
      </c>
      <c r="H6" s="30">
        <f t="shared" si="1"/>
        <v>29.485399999999998</v>
      </c>
      <c r="I6" s="31">
        <v>29.771799999999999</v>
      </c>
      <c r="J6" s="29">
        <v>29.771899999999999</v>
      </c>
      <c r="K6" s="71">
        <f t="shared" si="2"/>
        <v>-9.9999999999766942E-5</v>
      </c>
      <c r="L6" s="30">
        <f t="shared" si="3"/>
        <v>29.771850000000001</v>
      </c>
      <c r="M6" s="29">
        <v>29.766300000000001</v>
      </c>
      <c r="N6" s="29">
        <v>29.766300000000001</v>
      </c>
      <c r="O6" s="31">
        <f t="shared" si="4"/>
        <v>0</v>
      </c>
      <c r="P6" s="30">
        <f t="shared" si="5"/>
        <v>29.766300000000001</v>
      </c>
      <c r="Q6" s="29">
        <f t="shared" si="6"/>
        <v>0.28645000000000209</v>
      </c>
      <c r="R6" s="29">
        <f t="shared" si="7"/>
        <v>0.28090000000000259</v>
      </c>
      <c r="S6" s="29">
        <f t="shared" si="8"/>
        <v>5.5499999999994998E-3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>
      <c r="A7">
        <v>2</v>
      </c>
      <c r="B7" t="s">
        <v>104</v>
      </c>
      <c r="C7">
        <v>90</v>
      </c>
      <c r="D7" s="19">
        <v>14</v>
      </c>
      <c r="E7" s="27">
        <v>29.084599999999998</v>
      </c>
      <c r="F7">
        <v>29.084700000000002</v>
      </c>
      <c r="G7">
        <f t="shared" si="0"/>
        <v>-1.0000000000331966E-4</v>
      </c>
      <c r="H7" s="30">
        <f t="shared" si="1"/>
        <v>29.08465</v>
      </c>
      <c r="I7" s="31">
        <v>29.119800000000001</v>
      </c>
      <c r="J7" s="29">
        <v>29.120100000000001</v>
      </c>
      <c r="K7" s="71">
        <f t="shared" si="2"/>
        <v>-2.9999999999930083E-4</v>
      </c>
      <c r="L7" s="30">
        <f t="shared" si="3"/>
        <v>29.119950000000003</v>
      </c>
      <c r="M7" s="29">
        <v>29.1187</v>
      </c>
      <c r="N7" s="29">
        <v>29.118200000000002</v>
      </c>
      <c r="O7" s="31">
        <f t="shared" si="4"/>
        <v>4.9999999999883471E-4</v>
      </c>
      <c r="P7" s="30">
        <f t="shared" si="5"/>
        <v>29.118450000000003</v>
      </c>
      <c r="Q7" s="29">
        <f t="shared" si="6"/>
        <v>3.5300000000002996E-2</v>
      </c>
      <c r="R7" s="29">
        <f t="shared" si="7"/>
        <v>3.3800000000002939E-2</v>
      </c>
      <c r="S7" s="29">
        <f t="shared" si="8"/>
        <v>1.5000000000000568E-3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>
      <c r="C8">
        <v>63</v>
      </c>
      <c r="D8" s="19">
        <v>15</v>
      </c>
      <c r="E8" s="27">
        <v>29.7212</v>
      </c>
      <c r="F8">
        <v>29.721299999999999</v>
      </c>
      <c r="G8">
        <f t="shared" si="0"/>
        <v>-9.9999999999766942E-5</v>
      </c>
      <c r="H8" s="30">
        <f t="shared" si="1"/>
        <v>29.721249999999998</v>
      </c>
      <c r="I8" s="31">
        <v>29.774899999999999</v>
      </c>
      <c r="J8" s="29">
        <v>29.774799999999999</v>
      </c>
      <c r="K8" s="71">
        <f t="shared" si="2"/>
        <v>9.9999999999766942E-5</v>
      </c>
      <c r="L8" s="30">
        <f t="shared" si="3"/>
        <v>29.774850000000001</v>
      </c>
      <c r="M8" s="29">
        <v>29.772099999999998</v>
      </c>
      <c r="N8" s="29">
        <v>29.772600000000001</v>
      </c>
      <c r="O8" s="31">
        <f t="shared" si="4"/>
        <v>-5.0000000000238742E-4</v>
      </c>
      <c r="P8" s="30">
        <f t="shared" si="5"/>
        <v>29.772349999999999</v>
      </c>
      <c r="Q8" s="29">
        <f t="shared" si="6"/>
        <v>5.3600000000002979E-2</v>
      </c>
      <c r="R8" s="29">
        <f t="shared" si="7"/>
        <v>5.11000000000017E-2</v>
      </c>
      <c r="S8" s="29">
        <f t="shared" si="8"/>
        <v>2.500000000001279E-3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>
      <c r="A9">
        <v>3</v>
      </c>
      <c r="B9" t="s">
        <v>105</v>
      </c>
      <c r="C9">
        <v>850</v>
      </c>
      <c r="D9" s="19">
        <v>16</v>
      </c>
      <c r="E9" s="27">
        <v>28.790299999999998</v>
      </c>
      <c r="F9">
        <v>28.790400000000002</v>
      </c>
      <c r="G9">
        <f t="shared" si="0"/>
        <v>-1.0000000000331966E-4</v>
      </c>
      <c r="H9" s="30">
        <f t="shared" si="1"/>
        <v>28.79035</v>
      </c>
      <c r="I9" s="31">
        <v>28.791399999999999</v>
      </c>
      <c r="J9" s="29">
        <v>28.7913</v>
      </c>
      <c r="K9" s="71">
        <f t="shared" si="2"/>
        <v>9.9999999999766942E-5</v>
      </c>
      <c r="L9" s="30">
        <f t="shared" si="3"/>
        <v>28.791350000000001</v>
      </c>
      <c r="M9" s="29">
        <v>28.7897</v>
      </c>
      <c r="N9" s="29">
        <v>28.790099999999999</v>
      </c>
      <c r="O9" s="31">
        <f t="shared" si="4"/>
        <v>-3.9999999999906777E-4</v>
      </c>
      <c r="P9" s="30">
        <f t="shared" si="5"/>
        <v>28.789899999999999</v>
      </c>
      <c r="Q9" s="29">
        <f t="shared" si="6"/>
        <v>1.0000000000012221E-3</v>
      </c>
      <c r="R9" s="29">
        <v>0</v>
      </c>
      <c r="S9" s="29">
        <f t="shared" si="8"/>
        <v>1.0000000000012221E-3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>
      <c r="C10">
        <v>90</v>
      </c>
      <c r="D10" s="19">
        <v>17</v>
      </c>
      <c r="E10" s="27">
        <v>29.1081</v>
      </c>
      <c r="F10">
        <v>29.108000000000001</v>
      </c>
      <c r="G10">
        <f t="shared" si="0"/>
        <v>9.9999999999766942E-5</v>
      </c>
      <c r="H10" s="30">
        <f t="shared" si="1"/>
        <v>29.108049999999999</v>
      </c>
      <c r="I10" s="31">
        <v>29.155799999999999</v>
      </c>
      <c r="J10" s="29">
        <v>29.1557</v>
      </c>
      <c r="K10" s="71">
        <f t="shared" si="2"/>
        <v>9.9999999999766942E-5</v>
      </c>
      <c r="L10" s="30">
        <f t="shared" si="3"/>
        <v>29.155749999999998</v>
      </c>
      <c r="M10" s="29">
        <v>29.151599999999998</v>
      </c>
      <c r="N10" s="29">
        <v>29.152100000000001</v>
      </c>
      <c r="O10" s="31">
        <f t="shared" si="4"/>
        <v>-5.0000000000238742E-4</v>
      </c>
      <c r="P10" s="30">
        <f t="shared" si="5"/>
        <v>29.15185</v>
      </c>
      <c r="Q10" s="29">
        <f t="shared" si="6"/>
        <v>4.7699999999998965E-2</v>
      </c>
      <c r="R10" s="29">
        <f t="shared" si="7"/>
        <v>4.3800000000000949E-2</v>
      </c>
      <c r="S10" s="29">
        <f t="shared" si="8"/>
        <v>3.8999999999980162E-3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>
      <c r="C11">
        <v>63</v>
      </c>
      <c r="D11" s="19">
        <v>18</v>
      </c>
      <c r="E11" s="27">
        <v>30.8218</v>
      </c>
      <c r="F11">
        <v>30.8218</v>
      </c>
      <c r="G11">
        <f t="shared" si="0"/>
        <v>0</v>
      </c>
      <c r="H11" s="30">
        <f t="shared" si="1"/>
        <v>30.8218</v>
      </c>
      <c r="I11" s="31">
        <v>30.920500000000001</v>
      </c>
      <c r="J11" s="29">
        <v>30.920500000000001</v>
      </c>
      <c r="K11" s="71">
        <f t="shared" si="2"/>
        <v>0</v>
      </c>
      <c r="L11" s="30">
        <f t="shared" si="3"/>
        <v>30.920500000000001</v>
      </c>
      <c r="M11" s="29">
        <v>30.9175</v>
      </c>
      <c r="N11" s="29">
        <v>30.917999999999999</v>
      </c>
      <c r="O11" s="31">
        <f t="shared" si="4"/>
        <v>-4.9999999999883471E-4</v>
      </c>
      <c r="P11" s="30">
        <f t="shared" si="5"/>
        <v>30.917749999999998</v>
      </c>
      <c r="Q11" s="29">
        <f t="shared" si="6"/>
        <v>9.8700000000000898E-2</v>
      </c>
      <c r="R11" s="29">
        <f t="shared" si="7"/>
        <v>9.5949999999998425E-2</v>
      </c>
      <c r="S11" s="29">
        <f t="shared" si="8"/>
        <v>2.7500000000024727E-3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>
      <c r="A12">
        <v>4</v>
      </c>
      <c r="B12" t="s">
        <v>106</v>
      </c>
      <c r="C12">
        <v>850</v>
      </c>
      <c r="D12" s="19">
        <v>19</v>
      </c>
      <c r="E12">
        <v>29.858699999999999</v>
      </c>
      <c r="F12">
        <v>29.858499999999999</v>
      </c>
      <c r="G12">
        <f t="shared" si="0"/>
        <v>1.9999999999953388E-4</v>
      </c>
      <c r="H12" s="30">
        <f t="shared" si="1"/>
        <v>29.858599999999999</v>
      </c>
      <c r="I12" s="31">
        <v>29.872</v>
      </c>
      <c r="J12" s="29">
        <v>29.872</v>
      </c>
      <c r="K12" s="71">
        <f t="shared" si="2"/>
        <v>0</v>
      </c>
      <c r="L12" s="30">
        <f t="shared" si="3"/>
        <v>29.872</v>
      </c>
      <c r="M12" s="29">
        <v>29.8703</v>
      </c>
      <c r="N12" s="29">
        <v>29.8704</v>
      </c>
      <c r="O12" s="31">
        <f t="shared" si="4"/>
        <v>-9.9999999999766942E-5</v>
      </c>
      <c r="P12" s="30">
        <f t="shared" si="5"/>
        <v>29.870350000000002</v>
      </c>
      <c r="Q12" s="29">
        <f t="shared" si="6"/>
        <v>1.3400000000000745E-2</v>
      </c>
      <c r="R12" s="29">
        <f t="shared" si="7"/>
        <v>1.1750000000002814E-2</v>
      </c>
      <c r="S12" s="29">
        <f t="shared" si="8"/>
        <v>1.6499999999979309E-3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>
      <c r="C13">
        <v>90</v>
      </c>
      <c r="D13" s="19">
        <v>20</v>
      </c>
      <c r="E13">
        <v>29.045000000000002</v>
      </c>
      <c r="F13">
        <v>29.045000000000002</v>
      </c>
      <c r="G13">
        <f t="shared" si="0"/>
        <v>0</v>
      </c>
      <c r="H13" s="30">
        <f t="shared" si="1"/>
        <v>29.045000000000002</v>
      </c>
      <c r="I13" s="31">
        <v>29.1968</v>
      </c>
      <c r="J13" s="29">
        <v>29.196899999999999</v>
      </c>
      <c r="K13" s="71">
        <f t="shared" si="2"/>
        <v>-9.9999999999766942E-5</v>
      </c>
      <c r="L13" s="30">
        <f t="shared" si="3"/>
        <v>29.196849999999998</v>
      </c>
      <c r="M13" s="29">
        <v>29.188300000000002</v>
      </c>
      <c r="N13" s="29">
        <v>29.188300000000002</v>
      </c>
      <c r="O13" s="31">
        <f t="shared" si="4"/>
        <v>0</v>
      </c>
      <c r="P13" s="30">
        <f t="shared" si="5"/>
        <v>29.188300000000002</v>
      </c>
      <c r="Q13" s="29">
        <f t="shared" si="6"/>
        <v>0.15184999999999604</v>
      </c>
      <c r="R13" s="29">
        <f t="shared" si="7"/>
        <v>0.14329999999999998</v>
      </c>
      <c r="S13" s="29">
        <f t="shared" si="8"/>
        <v>8.5499999999960608E-3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>
      <c r="C14">
        <v>63</v>
      </c>
      <c r="D14" s="19">
        <v>21</v>
      </c>
      <c r="E14">
        <v>29.2347</v>
      </c>
      <c r="F14">
        <v>29.234400000000001</v>
      </c>
      <c r="G14">
        <f t="shared" si="0"/>
        <v>2.9999999999930083E-4</v>
      </c>
      <c r="H14" s="30">
        <f t="shared" si="1"/>
        <v>29.234549999999999</v>
      </c>
      <c r="I14" s="31">
        <v>29.4588</v>
      </c>
      <c r="J14" s="29">
        <v>29.458600000000001</v>
      </c>
      <c r="K14" s="71">
        <f t="shared" si="2"/>
        <v>1.9999999999953388E-4</v>
      </c>
      <c r="L14" s="30">
        <f t="shared" si="3"/>
        <v>29.4587</v>
      </c>
      <c r="M14" s="29">
        <v>29.453299999999999</v>
      </c>
      <c r="N14" s="29">
        <v>29.453800000000001</v>
      </c>
      <c r="O14" s="31">
        <f t="shared" si="4"/>
        <v>-5.0000000000238742E-4</v>
      </c>
      <c r="P14" s="30">
        <f t="shared" si="5"/>
        <v>29.45355</v>
      </c>
      <c r="Q14" s="29">
        <f t="shared" si="6"/>
        <v>0.22415000000000163</v>
      </c>
      <c r="R14" s="29">
        <f t="shared" si="7"/>
        <v>0.21900000000000119</v>
      </c>
      <c r="S14" s="29">
        <f t="shared" si="8"/>
        <v>5.150000000000432E-3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>
      <c r="A15">
        <v>5</v>
      </c>
      <c r="B15" t="s">
        <v>107</v>
      </c>
      <c r="C15">
        <v>850</v>
      </c>
      <c r="D15" s="19">
        <v>22</v>
      </c>
      <c r="E15">
        <v>29.0809</v>
      </c>
      <c r="F15">
        <v>29.080400000000001</v>
      </c>
      <c r="G15">
        <f t="shared" si="0"/>
        <v>4.9999999999883471E-4</v>
      </c>
      <c r="H15" s="30">
        <f t="shared" si="1"/>
        <v>29.080649999999999</v>
      </c>
      <c r="I15" s="31">
        <v>29.083600000000001</v>
      </c>
      <c r="J15" s="29">
        <v>29.083100000000002</v>
      </c>
      <c r="K15" s="71">
        <f t="shared" si="2"/>
        <v>4.9999999999883471E-4</v>
      </c>
      <c r="L15" s="30">
        <f t="shared" si="3"/>
        <v>29.083350000000003</v>
      </c>
      <c r="M15" s="29">
        <v>29.082899999999999</v>
      </c>
      <c r="N15" s="29">
        <v>29.083300000000001</v>
      </c>
      <c r="O15" s="31">
        <f t="shared" si="4"/>
        <v>-4.0000000000262048E-4</v>
      </c>
      <c r="P15" s="30">
        <f t="shared" si="5"/>
        <v>29.083100000000002</v>
      </c>
      <c r="Q15" s="29">
        <f t="shared" si="6"/>
        <v>2.7000000000043656E-3</v>
      </c>
      <c r="R15" s="29">
        <f t="shared" si="7"/>
        <v>2.4500000000031719E-3</v>
      </c>
      <c r="S15" s="29">
        <f t="shared" si="8"/>
        <v>2.5000000000119371E-4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>
      <c r="C16">
        <v>90</v>
      </c>
      <c r="D16" s="19">
        <v>23</v>
      </c>
      <c r="E16">
        <v>29.456499999999998</v>
      </c>
      <c r="F16">
        <v>29.456</v>
      </c>
      <c r="G16">
        <f t="shared" si="0"/>
        <v>4.9999999999883471E-4</v>
      </c>
      <c r="H16" s="30">
        <f t="shared" si="1"/>
        <v>29.456249999999997</v>
      </c>
      <c r="I16" s="31">
        <v>29.608899999999998</v>
      </c>
      <c r="J16" s="29">
        <v>29.609100000000002</v>
      </c>
      <c r="K16" s="71">
        <f t="shared" si="2"/>
        <v>-2.000000000030866E-4</v>
      </c>
      <c r="L16" s="30">
        <f t="shared" si="3"/>
        <v>29.609000000000002</v>
      </c>
      <c r="M16" s="29">
        <v>29.598500000000001</v>
      </c>
      <c r="N16" s="29">
        <v>29.599</v>
      </c>
      <c r="O16" s="31">
        <f t="shared" si="4"/>
        <v>-4.9999999999883471E-4</v>
      </c>
      <c r="P16" s="30">
        <f t="shared" si="5"/>
        <v>29.598750000000003</v>
      </c>
      <c r="Q16" s="29">
        <f t="shared" si="6"/>
        <v>0.1527500000000046</v>
      </c>
      <c r="R16" s="29">
        <f t="shared" si="7"/>
        <v>0.1425000000000054</v>
      </c>
      <c r="S16" s="29">
        <f t="shared" si="8"/>
        <v>1.0249999999999204E-2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>
      <c r="C17">
        <v>63</v>
      </c>
      <c r="D17" s="19">
        <v>24</v>
      </c>
      <c r="E17">
        <v>29.0532</v>
      </c>
      <c r="F17">
        <v>29.053100000000001</v>
      </c>
      <c r="G17">
        <f t="shared" si="0"/>
        <v>9.9999999999766942E-5</v>
      </c>
      <c r="H17" s="30">
        <f t="shared" si="1"/>
        <v>29.053150000000002</v>
      </c>
      <c r="I17" s="31">
        <v>29.266300000000001</v>
      </c>
      <c r="J17" s="29">
        <v>29.266100000000002</v>
      </c>
      <c r="K17" s="71">
        <f t="shared" si="2"/>
        <v>1.9999999999953388E-4</v>
      </c>
      <c r="L17" s="30">
        <f t="shared" si="3"/>
        <v>29.266200000000001</v>
      </c>
      <c r="M17" s="29">
        <v>29.260899999999999</v>
      </c>
      <c r="N17" s="29">
        <v>29.261099999999999</v>
      </c>
      <c r="O17" s="31">
        <f t="shared" si="4"/>
        <v>-1.9999999999953388E-4</v>
      </c>
      <c r="P17" s="30">
        <f t="shared" si="5"/>
        <v>29.260999999999999</v>
      </c>
      <c r="Q17" s="29">
        <f t="shared" si="6"/>
        <v>0.21304999999999907</v>
      </c>
      <c r="R17" s="29">
        <f t="shared" si="7"/>
        <v>0.20784999999999698</v>
      </c>
      <c r="S17" s="29">
        <f t="shared" si="8"/>
        <v>5.2000000000020918E-3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>
      <c r="A18">
        <v>6</v>
      </c>
      <c r="B18" t="s">
        <v>108</v>
      </c>
      <c r="C18">
        <v>850</v>
      </c>
      <c r="D18" s="19">
        <v>25</v>
      </c>
      <c r="E18">
        <v>29.971399999999999</v>
      </c>
      <c r="F18">
        <v>29.971299999999999</v>
      </c>
      <c r="G18">
        <f t="shared" si="0"/>
        <v>9.9999999999766942E-5</v>
      </c>
      <c r="H18" s="30">
        <f t="shared" si="1"/>
        <v>29.971350000000001</v>
      </c>
      <c r="I18" s="31">
        <v>29.977</v>
      </c>
      <c r="J18" s="29">
        <v>29.977399999999999</v>
      </c>
      <c r="K18" s="71">
        <f t="shared" si="2"/>
        <v>-3.9999999999906777E-4</v>
      </c>
      <c r="L18" s="30">
        <f t="shared" si="3"/>
        <v>29.9772</v>
      </c>
      <c r="M18" s="29">
        <v>29.976500000000001</v>
      </c>
      <c r="N18" s="29">
        <v>29.977</v>
      </c>
      <c r="O18" s="31">
        <f t="shared" si="4"/>
        <v>-4.9999999999883471E-4</v>
      </c>
      <c r="P18" s="30">
        <f t="shared" si="5"/>
        <v>29.976750000000003</v>
      </c>
      <c r="Q18" s="29">
        <f t="shared" si="6"/>
        <v>5.8499999999988006E-3</v>
      </c>
      <c r="R18" s="29">
        <f t="shared" si="7"/>
        <v>5.4000000000016257E-3</v>
      </c>
      <c r="S18" s="29">
        <f t="shared" si="8"/>
        <v>4.4999999999717488E-4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>
      <c r="C19">
        <v>90</v>
      </c>
      <c r="D19" s="19">
        <v>26</v>
      </c>
      <c r="E19">
        <v>29.134699999999999</v>
      </c>
      <c r="F19">
        <v>29.134499999999999</v>
      </c>
      <c r="G19">
        <f t="shared" si="0"/>
        <v>1.9999999999953388E-4</v>
      </c>
      <c r="H19" s="30">
        <f t="shared" si="1"/>
        <v>29.134599999999999</v>
      </c>
      <c r="I19" s="31">
        <v>29.299700000000001</v>
      </c>
      <c r="J19" s="29">
        <v>29.299800000000001</v>
      </c>
      <c r="K19" s="71">
        <f t="shared" si="2"/>
        <v>-9.9999999999766942E-5</v>
      </c>
      <c r="L19" s="30">
        <f t="shared" si="3"/>
        <v>29.299750000000003</v>
      </c>
      <c r="M19" s="29">
        <v>29.295500000000001</v>
      </c>
      <c r="N19" s="29">
        <v>29.295999999999999</v>
      </c>
      <c r="O19" s="31">
        <f t="shared" si="4"/>
        <v>-4.9999999999883471E-4</v>
      </c>
      <c r="P19" s="30">
        <f t="shared" si="5"/>
        <v>29.295749999999998</v>
      </c>
      <c r="Q19" s="29">
        <f t="shared" si="6"/>
        <v>0.16515000000000413</v>
      </c>
      <c r="R19" s="29">
        <f t="shared" si="7"/>
        <v>0.16114999999999924</v>
      </c>
      <c r="S19" s="29">
        <f t="shared" si="8"/>
        <v>4.0000000000048885E-3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>
      <c r="C20">
        <v>63</v>
      </c>
      <c r="D20" s="19">
        <v>27</v>
      </c>
      <c r="E20">
        <v>30.801400000000001</v>
      </c>
      <c r="F20">
        <v>30.800899999999999</v>
      </c>
      <c r="G20">
        <f t="shared" si="0"/>
        <v>5.0000000000238742E-4</v>
      </c>
      <c r="H20" s="30">
        <f t="shared" si="1"/>
        <v>30.80115</v>
      </c>
      <c r="I20" s="31">
        <v>31.016500000000001</v>
      </c>
      <c r="J20" s="29">
        <v>31.0168</v>
      </c>
      <c r="K20" s="71">
        <f t="shared" si="2"/>
        <v>-2.9999999999930083E-4</v>
      </c>
      <c r="L20" s="30">
        <f t="shared" si="3"/>
        <v>31.016649999999998</v>
      </c>
      <c r="M20" s="29">
        <v>31.013500000000001</v>
      </c>
      <c r="N20" s="29">
        <v>31.013400000000001</v>
      </c>
      <c r="O20" s="31">
        <f t="shared" si="4"/>
        <v>9.9999999999766942E-5</v>
      </c>
      <c r="P20" s="30">
        <f t="shared" si="5"/>
        <v>31.013449999999999</v>
      </c>
      <c r="Q20" s="29">
        <f t="shared" si="6"/>
        <v>0.21549999999999869</v>
      </c>
      <c r="R20" s="29">
        <f t="shared" si="7"/>
        <v>0.21229999999999905</v>
      </c>
      <c r="S20" s="29">
        <f t="shared" si="8"/>
        <v>3.1999999999996476E-3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>
      <c r="A21">
        <v>7</v>
      </c>
      <c r="B21" t="s">
        <v>109</v>
      </c>
      <c r="C21">
        <v>90</v>
      </c>
      <c r="D21" s="19">
        <v>28</v>
      </c>
      <c r="E21">
        <v>31.2502</v>
      </c>
      <c r="F21">
        <v>31.2499</v>
      </c>
      <c r="G21">
        <f t="shared" si="0"/>
        <v>2.9999999999930083E-4</v>
      </c>
      <c r="H21" s="30">
        <f t="shared" si="1"/>
        <v>31.250050000000002</v>
      </c>
      <c r="I21" s="29">
        <v>31.390499999999999</v>
      </c>
      <c r="J21" s="29">
        <v>31.390699999999999</v>
      </c>
      <c r="K21" s="71">
        <f t="shared" si="2"/>
        <v>-1.9999999999953388E-4</v>
      </c>
      <c r="L21" s="30">
        <f t="shared" si="3"/>
        <v>31.390599999999999</v>
      </c>
      <c r="M21" s="29">
        <v>31.387</v>
      </c>
      <c r="N21" s="29">
        <v>31.3874</v>
      </c>
      <c r="O21" s="31">
        <f t="shared" si="4"/>
        <v>-3.9999999999906777E-4</v>
      </c>
      <c r="P21" s="30">
        <f t="shared" si="5"/>
        <v>31.3872</v>
      </c>
      <c r="Q21" s="29">
        <f t="shared" si="6"/>
        <v>0.14054999999999751</v>
      </c>
      <c r="R21" s="29">
        <f t="shared" si="7"/>
        <v>0.13714999999999833</v>
      </c>
      <c r="S21" s="29">
        <f t="shared" si="8"/>
        <v>3.3999999999991815E-3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>
      <c r="C22">
        <v>63</v>
      </c>
      <c r="D22" s="19">
        <v>29</v>
      </c>
      <c r="E22">
        <v>32.117400000000004</v>
      </c>
      <c r="F22">
        <v>32.117100000000001</v>
      </c>
      <c r="G22">
        <f t="shared" si="0"/>
        <v>3.0000000000285354E-4</v>
      </c>
      <c r="H22" s="30">
        <f t="shared" si="1"/>
        <v>32.117249999999999</v>
      </c>
      <c r="I22" s="31">
        <v>32.292000000000002</v>
      </c>
      <c r="J22" s="29">
        <v>32.292400000000001</v>
      </c>
      <c r="K22" s="71">
        <f t="shared" si="2"/>
        <v>-3.9999999999906777E-4</v>
      </c>
      <c r="L22" s="30">
        <f t="shared" si="3"/>
        <v>32.292200000000001</v>
      </c>
      <c r="M22" s="29">
        <v>32.289200000000001</v>
      </c>
      <c r="N22" s="29">
        <v>32.2896</v>
      </c>
      <c r="O22" s="31">
        <f t="shared" si="4"/>
        <v>-3.9999999999906777E-4</v>
      </c>
      <c r="P22" s="30">
        <f t="shared" si="5"/>
        <v>32.289400000000001</v>
      </c>
      <c r="Q22" s="29">
        <f t="shared" si="6"/>
        <v>0.1749500000000026</v>
      </c>
      <c r="R22" s="29">
        <f t="shared" si="7"/>
        <v>0.17215000000000202</v>
      </c>
      <c r="S22" s="29">
        <f t="shared" si="8"/>
        <v>2.8000000000005798E-3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>
      <c r="A23" s="33">
        <v>8</v>
      </c>
      <c r="B23" t="s">
        <v>110</v>
      </c>
      <c r="C23">
        <v>850</v>
      </c>
      <c r="D23" s="19">
        <v>30</v>
      </c>
      <c r="E23">
        <v>32.097099999999998</v>
      </c>
      <c r="F23">
        <v>32.096800000000002</v>
      </c>
      <c r="G23">
        <f t="shared" si="0"/>
        <v>2.9999999999574811E-4</v>
      </c>
      <c r="H23" s="30">
        <f t="shared" si="1"/>
        <v>32.09695</v>
      </c>
      <c r="I23" s="31">
        <v>32.101199999999999</v>
      </c>
      <c r="J23" s="29">
        <v>32.101399999999998</v>
      </c>
      <c r="K23" s="71">
        <f t="shared" si="2"/>
        <v>-1.9999999999953388E-4</v>
      </c>
      <c r="L23" s="30">
        <f t="shared" si="3"/>
        <v>32.101299999999995</v>
      </c>
      <c r="M23" s="29">
        <v>32.1006</v>
      </c>
      <c r="N23" s="29">
        <v>32.100999999999999</v>
      </c>
      <c r="O23" s="31">
        <f t="shared" si="4"/>
        <v>-3.9999999999906777E-4</v>
      </c>
      <c r="P23" s="30">
        <f t="shared" si="5"/>
        <v>32.1008</v>
      </c>
      <c r="Q23" s="29">
        <f t="shared" si="6"/>
        <v>4.349999999995191E-3</v>
      </c>
      <c r="R23" s="29">
        <f t="shared" si="7"/>
        <v>3.8499999999999091E-3</v>
      </c>
      <c r="S23" s="29">
        <f t="shared" si="8"/>
        <v>4.99999999995282E-4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>
      <c r="A24" s="33"/>
      <c r="C24">
        <v>90</v>
      </c>
      <c r="D24" s="19">
        <v>31</v>
      </c>
      <c r="E24">
        <v>29.6784</v>
      </c>
      <c r="F24">
        <v>29.6784</v>
      </c>
      <c r="G24">
        <f t="shared" si="0"/>
        <v>0</v>
      </c>
      <c r="H24" s="30">
        <f t="shared" si="1"/>
        <v>29.6784</v>
      </c>
      <c r="I24" s="29">
        <v>29.9679</v>
      </c>
      <c r="J24" s="29">
        <v>29.967500000000001</v>
      </c>
      <c r="K24" s="71">
        <f t="shared" si="2"/>
        <v>3.9999999999906777E-4</v>
      </c>
      <c r="L24" s="30">
        <f t="shared" si="3"/>
        <v>29.967700000000001</v>
      </c>
      <c r="M24" s="29">
        <v>29.957999999999998</v>
      </c>
      <c r="N24" s="29">
        <v>29.9575</v>
      </c>
      <c r="O24" s="31">
        <f t="shared" si="4"/>
        <v>4.9999999999883471E-4</v>
      </c>
      <c r="P24" s="30">
        <f t="shared" si="5"/>
        <v>29.957749999999997</v>
      </c>
      <c r="Q24" s="29">
        <f t="shared" si="6"/>
        <v>0.28930000000000078</v>
      </c>
      <c r="R24" s="29">
        <f t="shared" si="7"/>
        <v>0.27934999999999732</v>
      </c>
      <c r="S24" s="29">
        <f t="shared" si="8"/>
        <v>9.9500000000034561E-3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>
      <c r="A25" s="33"/>
      <c r="C25">
        <v>63</v>
      </c>
      <c r="D25" s="19">
        <v>32</v>
      </c>
      <c r="E25">
        <v>28.793600000000001</v>
      </c>
      <c r="F25">
        <v>28.793700000000001</v>
      </c>
      <c r="G25">
        <f t="shared" si="0"/>
        <v>-9.9999999999766942E-5</v>
      </c>
      <c r="H25" s="30">
        <f t="shared" si="1"/>
        <v>28.79365</v>
      </c>
      <c r="I25" s="29">
        <v>29.062200000000001</v>
      </c>
      <c r="J25" s="29">
        <v>29.061900000000001</v>
      </c>
      <c r="K25" s="71">
        <f t="shared" si="2"/>
        <v>2.9999999999930083E-4</v>
      </c>
      <c r="L25" s="30">
        <f t="shared" si="3"/>
        <v>29.062049999999999</v>
      </c>
      <c r="M25" s="29">
        <v>29.0564</v>
      </c>
      <c r="N25" s="29">
        <v>29.056100000000001</v>
      </c>
      <c r="O25" s="31">
        <f t="shared" si="4"/>
        <v>2.9999999999930083E-4</v>
      </c>
      <c r="P25" s="30">
        <f t="shared" si="5"/>
        <v>29.056249999999999</v>
      </c>
      <c r="Q25" s="29">
        <f t="shared" si="6"/>
        <v>0.26839999999999975</v>
      </c>
      <c r="R25" s="29">
        <f t="shared" si="7"/>
        <v>0.26259999999999906</v>
      </c>
      <c r="S25" s="29">
        <f t="shared" si="8"/>
        <v>5.8000000000006935E-3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>
      <c r="A26">
        <v>9</v>
      </c>
      <c r="B26" t="s">
        <v>111</v>
      </c>
      <c r="C26">
        <v>850</v>
      </c>
      <c r="D26" s="19">
        <v>33</v>
      </c>
      <c r="E26">
        <v>29.220500000000001</v>
      </c>
      <c r="F26">
        <v>29.220500000000001</v>
      </c>
      <c r="G26">
        <f t="shared" si="0"/>
        <v>0</v>
      </c>
      <c r="H26" s="30">
        <f t="shared" si="1"/>
        <v>29.220500000000001</v>
      </c>
      <c r="I26" s="29">
        <v>29.226500000000001</v>
      </c>
      <c r="J26" s="29">
        <v>29.226900000000001</v>
      </c>
      <c r="K26" s="71">
        <f t="shared" si="2"/>
        <v>-3.9999999999906777E-4</v>
      </c>
      <c r="L26" s="30">
        <f t="shared" si="3"/>
        <v>29.226700000000001</v>
      </c>
      <c r="M26" s="29">
        <v>29.2258</v>
      </c>
      <c r="N26" s="29">
        <v>29.2256</v>
      </c>
      <c r="O26" s="31">
        <f t="shared" si="4"/>
        <v>1.9999999999953388E-4</v>
      </c>
      <c r="P26" s="30">
        <f t="shared" si="5"/>
        <v>29.2257</v>
      </c>
      <c r="Q26" s="29">
        <f t="shared" si="6"/>
        <v>6.1999999999997613E-3</v>
      </c>
      <c r="R26" s="29">
        <f t="shared" si="7"/>
        <v>5.1999999999985391E-3</v>
      </c>
      <c r="S26" s="29">
        <f t="shared" si="8"/>
        <v>1.0000000000012221E-3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>
      <c r="C27">
        <v>90</v>
      </c>
      <c r="D27" s="19">
        <v>34</v>
      </c>
      <c r="E27">
        <v>32.3598</v>
      </c>
      <c r="F27">
        <v>32.359499999999997</v>
      </c>
      <c r="G27">
        <f t="shared" si="0"/>
        <v>3.0000000000285354E-4</v>
      </c>
      <c r="H27" s="30">
        <f t="shared" si="1"/>
        <v>32.359650000000002</v>
      </c>
      <c r="I27" s="29">
        <v>32.626199999999997</v>
      </c>
      <c r="J27" s="29">
        <v>32.625900000000001</v>
      </c>
      <c r="K27" s="71">
        <f t="shared" si="2"/>
        <v>2.9999999999574811E-4</v>
      </c>
      <c r="L27" s="30">
        <f t="shared" si="3"/>
        <v>32.626049999999999</v>
      </c>
      <c r="M27" s="104" t="s">
        <v>121</v>
      </c>
      <c r="N27" s="105"/>
      <c r="O27" s="31" t="e">
        <f t="shared" si="4"/>
        <v>#VALUE!</v>
      </c>
      <c r="P27" s="30" t="e">
        <f t="shared" si="5"/>
        <v>#VALUE!</v>
      </c>
      <c r="Q27" s="29">
        <f t="shared" si="6"/>
        <v>0.26639999999999731</v>
      </c>
      <c r="R27" s="29" t="e">
        <f t="shared" si="7"/>
        <v>#VALUE!</v>
      </c>
      <c r="S27" s="29" t="e">
        <f t="shared" si="8"/>
        <v>#VALUE!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>
      <c r="C28">
        <v>63</v>
      </c>
      <c r="D28" s="19">
        <v>35</v>
      </c>
      <c r="E28">
        <v>28.481400000000001</v>
      </c>
      <c r="F28">
        <v>28.481400000000001</v>
      </c>
      <c r="G28">
        <f t="shared" si="0"/>
        <v>0</v>
      </c>
      <c r="H28" s="30">
        <f t="shared" si="1"/>
        <v>28.481400000000001</v>
      </c>
      <c r="I28" s="29">
        <v>28.817499999999999</v>
      </c>
      <c r="J28" s="29">
        <v>28.817299999999999</v>
      </c>
      <c r="K28" s="71">
        <f t="shared" si="2"/>
        <v>1.9999999999953388E-4</v>
      </c>
      <c r="L28" s="30">
        <f t="shared" si="3"/>
        <v>28.817399999999999</v>
      </c>
      <c r="M28" s="29">
        <v>28.8127</v>
      </c>
      <c r="N28" s="29">
        <v>28.813199999999998</v>
      </c>
      <c r="O28" s="31">
        <f t="shared" si="4"/>
        <v>-4.9999999999883471E-4</v>
      </c>
      <c r="P28" s="30">
        <f t="shared" si="5"/>
        <v>28.812950000000001</v>
      </c>
      <c r="Q28" s="29">
        <f t="shared" si="6"/>
        <v>0.33599999999999852</v>
      </c>
      <c r="R28" s="29">
        <f t="shared" si="7"/>
        <v>0.33155000000000001</v>
      </c>
      <c r="S28" s="29">
        <f t="shared" si="8"/>
        <v>4.4499999999985107E-3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>
      <c r="A29">
        <v>10</v>
      </c>
      <c r="B29" t="s">
        <v>112</v>
      </c>
      <c r="C29">
        <v>850</v>
      </c>
      <c r="D29" s="45">
        <v>36</v>
      </c>
      <c r="E29">
        <v>28.699000000000002</v>
      </c>
      <c r="F29">
        <v>28.698499999999999</v>
      </c>
      <c r="G29">
        <f t="shared" si="0"/>
        <v>5.0000000000238742E-4</v>
      </c>
      <c r="H29" s="30">
        <f t="shared" si="1"/>
        <v>28.69875</v>
      </c>
      <c r="I29" s="29">
        <v>28.706399999999999</v>
      </c>
      <c r="J29" s="29">
        <v>28.706</v>
      </c>
      <c r="K29" s="71">
        <f t="shared" si="2"/>
        <v>3.9999999999906777E-4</v>
      </c>
      <c r="L29" s="30">
        <f t="shared" si="3"/>
        <v>28.706199999999999</v>
      </c>
      <c r="M29" s="29">
        <v>28.705500000000001</v>
      </c>
      <c r="N29" s="29">
        <v>28.706</v>
      </c>
      <c r="O29" s="31">
        <f t="shared" si="4"/>
        <v>-4.9999999999883471E-4</v>
      </c>
      <c r="P29" s="30">
        <f t="shared" si="5"/>
        <v>28.705750000000002</v>
      </c>
      <c r="Q29" s="29">
        <f t="shared" si="6"/>
        <v>7.4499999999986244E-3</v>
      </c>
      <c r="R29" s="29">
        <f t="shared" si="7"/>
        <v>7.0000000000014495E-3</v>
      </c>
      <c r="S29" s="29">
        <f t="shared" si="8"/>
        <v>4.4999999999717488E-4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>
      <c r="C30">
        <v>90</v>
      </c>
      <c r="D30" s="45">
        <v>37</v>
      </c>
      <c r="E30">
        <v>28.6753</v>
      </c>
      <c r="F30">
        <v>28.674800000000001</v>
      </c>
      <c r="G30">
        <f t="shared" si="0"/>
        <v>4.9999999999883471E-4</v>
      </c>
      <c r="H30" s="30">
        <f t="shared" si="1"/>
        <v>28.675049999999999</v>
      </c>
      <c r="I30" s="29">
        <v>28.836200000000002</v>
      </c>
      <c r="J30" s="29">
        <v>28.836500000000001</v>
      </c>
      <c r="K30" s="71">
        <f>I30-J30</f>
        <v>-2.9999999999930083E-4</v>
      </c>
      <c r="L30" s="30">
        <f t="shared" si="3"/>
        <v>28.836350000000003</v>
      </c>
      <c r="M30" s="29">
        <v>28.834499999999998</v>
      </c>
      <c r="N30" s="29">
        <v>28.834800000000001</v>
      </c>
      <c r="O30" s="31">
        <f t="shared" si="4"/>
        <v>-3.0000000000285354E-4</v>
      </c>
      <c r="P30" s="30">
        <f t="shared" si="5"/>
        <v>28.83465</v>
      </c>
      <c r="Q30" s="29">
        <f t="shared" si="6"/>
        <v>0.16130000000000422</v>
      </c>
      <c r="R30" s="29">
        <f t="shared" si="7"/>
        <v>0.15960000000000107</v>
      </c>
      <c r="S30" s="29">
        <f t="shared" si="8"/>
        <v>1.7000000000031434E-3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>
      <c r="C31">
        <v>63</v>
      </c>
      <c r="D31" s="30">
        <v>38</v>
      </c>
      <c r="E31">
        <v>31.8583</v>
      </c>
      <c r="F31">
        <v>31.8584</v>
      </c>
      <c r="G31">
        <f t="shared" si="0"/>
        <v>-9.9999999999766942E-5</v>
      </c>
      <c r="H31" s="30">
        <f t="shared" si="1"/>
        <v>31.858350000000002</v>
      </c>
      <c r="I31" s="29">
        <v>32.105400000000003</v>
      </c>
      <c r="J31" s="29">
        <v>32.105200000000004</v>
      </c>
      <c r="K31" s="71">
        <f t="shared" si="2"/>
        <v>1.9999999999953388E-4</v>
      </c>
      <c r="L31" s="30">
        <f t="shared" si="3"/>
        <v>32.1053</v>
      </c>
      <c r="M31" s="29">
        <v>32.1021</v>
      </c>
      <c r="N31" s="29">
        <v>32.102600000000002</v>
      </c>
      <c r="O31" s="31">
        <f t="shared" si="4"/>
        <v>-5.0000000000238742E-4</v>
      </c>
      <c r="P31" s="30">
        <f t="shared" si="5"/>
        <v>32.102350000000001</v>
      </c>
      <c r="Q31" s="29">
        <f t="shared" si="6"/>
        <v>0.24694999999999823</v>
      </c>
      <c r="R31" s="29">
        <f t="shared" si="7"/>
        <v>0.24399999999999977</v>
      </c>
      <c r="S31" s="29">
        <f t="shared" si="8"/>
        <v>2.9499999999984539E-3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>
      <c r="A32">
        <v>11</v>
      </c>
      <c r="B32" t="s">
        <v>113</v>
      </c>
      <c r="C32">
        <v>90</v>
      </c>
      <c r="D32" s="30">
        <v>39</v>
      </c>
      <c r="E32">
        <v>32.042999999999999</v>
      </c>
      <c r="F32" s="70">
        <v>32.042499999999997</v>
      </c>
      <c r="G32">
        <f t="shared" si="0"/>
        <v>5.0000000000238742E-4</v>
      </c>
      <c r="H32" s="30">
        <f t="shared" si="1"/>
        <v>32.042749999999998</v>
      </c>
      <c r="I32" s="29">
        <v>33.994599999999998</v>
      </c>
      <c r="J32" s="29">
        <v>33.994300000000003</v>
      </c>
      <c r="K32" s="71">
        <f t="shared" si="2"/>
        <v>2.9999999999574811E-4</v>
      </c>
      <c r="L32" s="30">
        <f t="shared" si="3"/>
        <v>33.994450000000001</v>
      </c>
      <c r="M32" s="29">
        <v>33.992899999999999</v>
      </c>
      <c r="N32" s="29">
        <v>33.992800000000003</v>
      </c>
      <c r="O32" s="31">
        <f t="shared" si="4"/>
        <v>9.9999999996214228E-5</v>
      </c>
      <c r="P32" s="30">
        <f t="shared" si="5"/>
        <v>33.992850000000004</v>
      </c>
      <c r="Q32" s="29">
        <f t="shared" si="6"/>
        <v>1.9517000000000024</v>
      </c>
      <c r="R32" s="29">
        <f t="shared" si="7"/>
        <v>1.9501000000000062</v>
      </c>
      <c r="S32" s="29">
        <f t="shared" si="8"/>
        <v>1.5999999999962711E-3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42">
      <c r="C33">
        <v>63</v>
      </c>
      <c r="D33" s="30">
        <v>40</v>
      </c>
      <c r="E33">
        <v>29.931999999999999</v>
      </c>
      <c r="F33" s="70">
        <v>29.931799999999999</v>
      </c>
      <c r="G33">
        <f t="shared" si="0"/>
        <v>1.9999999999953388E-4</v>
      </c>
      <c r="H33" s="30">
        <f t="shared" si="1"/>
        <v>29.931899999999999</v>
      </c>
      <c r="I33" s="29">
        <v>29.990300000000001</v>
      </c>
      <c r="J33" s="29">
        <v>29.990500000000001</v>
      </c>
      <c r="K33" s="71">
        <f t="shared" si="2"/>
        <v>-1.9999999999953388E-4</v>
      </c>
      <c r="L33" s="30">
        <f t="shared" si="3"/>
        <v>29.990400000000001</v>
      </c>
      <c r="M33" s="29">
        <v>29.989699999999999</v>
      </c>
      <c r="N33" s="29">
        <v>29.990200000000002</v>
      </c>
      <c r="O33" s="31">
        <f t="shared" si="4"/>
        <v>-5.0000000000238742E-4</v>
      </c>
      <c r="P33" s="30">
        <f t="shared" si="5"/>
        <v>29.98995</v>
      </c>
      <c r="Q33" s="29">
        <f t="shared" si="6"/>
        <v>5.8500000000002217E-2</v>
      </c>
      <c r="R33" s="29">
        <f t="shared" si="7"/>
        <v>5.8050000000001489E-2</v>
      </c>
      <c r="S33" s="29">
        <f t="shared" si="8"/>
        <v>4.500000000007276E-4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42">
      <c r="A34">
        <v>12</v>
      </c>
      <c r="B34" t="s">
        <v>114</v>
      </c>
      <c r="C34">
        <v>850</v>
      </c>
      <c r="D34" s="19">
        <v>41</v>
      </c>
      <c r="E34">
        <v>29.034400000000002</v>
      </c>
      <c r="F34">
        <v>29.034199999999998</v>
      </c>
      <c r="G34">
        <f t="shared" si="0"/>
        <v>2.000000000030866E-4</v>
      </c>
      <c r="H34" s="30">
        <f t="shared" si="1"/>
        <v>29.034300000000002</v>
      </c>
      <c r="I34" s="29">
        <v>29.058900000000001</v>
      </c>
      <c r="J34" s="29">
        <v>29.058599999999998</v>
      </c>
      <c r="K34" s="71">
        <f t="shared" si="2"/>
        <v>3.0000000000285354E-4</v>
      </c>
      <c r="L34" s="30">
        <f t="shared" si="3"/>
        <v>29.05875</v>
      </c>
      <c r="M34" s="29">
        <v>29.057400000000001</v>
      </c>
      <c r="N34" s="29">
        <v>29.057700000000001</v>
      </c>
      <c r="O34" s="31">
        <f t="shared" si="4"/>
        <v>-2.9999999999930083E-4</v>
      </c>
      <c r="P34" s="30">
        <f t="shared" si="5"/>
        <v>29.057549999999999</v>
      </c>
      <c r="Q34" s="29">
        <f t="shared" si="6"/>
        <v>2.4449999999998084E-2</v>
      </c>
      <c r="R34" s="29">
        <f t="shared" si="7"/>
        <v>2.3249999999997328E-2</v>
      </c>
      <c r="S34" s="29">
        <f t="shared" si="8"/>
        <v>1.200000000000756E-3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>
      <c r="C35">
        <v>90</v>
      </c>
      <c r="D35" s="19">
        <v>42</v>
      </c>
      <c r="E35">
        <v>30.144600000000001</v>
      </c>
      <c r="F35">
        <v>30.144400000000001</v>
      </c>
      <c r="G35">
        <f t="shared" si="0"/>
        <v>1.9999999999953388E-4</v>
      </c>
      <c r="H35" s="30">
        <f t="shared" si="1"/>
        <v>30.144500000000001</v>
      </c>
      <c r="I35" s="29">
        <v>33.091099999999997</v>
      </c>
      <c r="J35" s="29">
        <v>33.090899999999998</v>
      </c>
      <c r="K35" s="71">
        <f t="shared" si="2"/>
        <v>1.9999999999953388E-4</v>
      </c>
      <c r="L35" s="30">
        <f t="shared" si="3"/>
        <v>33.090999999999994</v>
      </c>
      <c r="M35" s="104" t="s">
        <v>121</v>
      </c>
      <c r="N35" s="105"/>
      <c r="O35" s="31" t="e">
        <f t="shared" si="4"/>
        <v>#VALUE!</v>
      </c>
      <c r="P35" s="30" t="e">
        <f t="shared" si="5"/>
        <v>#VALUE!</v>
      </c>
      <c r="Q35" s="29">
        <f t="shared" si="6"/>
        <v>2.9464999999999932</v>
      </c>
      <c r="R35" s="29" t="e">
        <f t="shared" si="7"/>
        <v>#VALUE!</v>
      </c>
      <c r="S35" s="29" t="e">
        <f t="shared" si="8"/>
        <v>#VALUE!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>
      <c r="C36">
        <v>63</v>
      </c>
      <c r="D36" s="19">
        <v>43</v>
      </c>
      <c r="E36">
        <v>29.863700000000001</v>
      </c>
      <c r="F36">
        <v>29.863199999999999</v>
      </c>
      <c r="G36">
        <f t="shared" si="0"/>
        <v>5.0000000000238742E-4</v>
      </c>
      <c r="H36" s="30">
        <f t="shared" si="1"/>
        <v>29.86345</v>
      </c>
      <c r="I36" s="29">
        <v>29.924099999999999</v>
      </c>
      <c r="J36" s="29">
        <v>29.924399999999999</v>
      </c>
      <c r="K36" s="71">
        <f t="shared" si="2"/>
        <v>-2.9999999999930083E-4</v>
      </c>
      <c r="L36" s="30">
        <f t="shared" si="3"/>
        <v>29.924250000000001</v>
      </c>
      <c r="M36" s="29">
        <v>29.922699999999999</v>
      </c>
      <c r="N36" s="29">
        <v>29.922699999999999</v>
      </c>
      <c r="O36" s="31">
        <f t="shared" si="4"/>
        <v>0</v>
      </c>
      <c r="P36" s="30">
        <f t="shared" si="5"/>
        <v>29.922699999999999</v>
      </c>
      <c r="Q36" s="29">
        <f t="shared" si="6"/>
        <v>6.0800000000000409E-2</v>
      </c>
      <c r="R36" s="29">
        <f t="shared" si="7"/>
        <v>5.9249999999998693E-2</v>
      </c>
      <c r="S36" s="29">
        <f t="shared" si="8"/>
        <v>1.5500000000017167E-3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>
      <c r="A37">
        <v>13</v>
      </c>
      <c r="B37" t="s">
        <v>115</v>
      </c>
      <c r="C37">
        <v>850</v>
      </c>
      <c r="D37" s="19">
        <v>44</v>
      </c>
      <c r="E37">
        <v>31.813099999999999</v>
      </c>
      <c r="F37">
        <v>31.8127</v>
      </c>
      <c r="G37">
        <f t="shared" si="0"/>
        <v>3.9999999999906777E-4</v>
      </c>
      <c r="H37" s="30">
        <f t="shared" si="1"/>
        <v>31.812899999999999</v>
      </c>
      <c r="I37" s="29">
        <v>31.841000000000001</v>
      </c>
      <c r="J37" s="29">
        <v>31.840499999999999</v>
      </c>
      <c r="K37" s="71">
        <f t="shared" si="2"/>
        <v>5.0000000000238742E-4</v>
      </c>
      <c r="L37" s="30">
        <f t="shared" si="3"/>
        <v>31.84075</v>
      </c>
      <c r="M37" s="29">
        <v>31.8413</v>
      </c>
      <c r="N37" s="29">
        <v>31.840800000000002</v>
      </c>
      <c r="O37" s="31">
        <f t="shared" si="4"/>
        <v>4.9999999999883471E-4</v>
      </c>
      <c r="P37" s="30">
        <f t="shared" si="5"/>
        <v>31.841050000000003</v>
      </c>
      <c r="Q37" s="29">
        <f t="shared" si="6"/>
        <v>2.7850000000000819E-2</v>
      </c>
      <c r="R37" s="29">
        <f t="shared" si="7"/>
        <v>2.8150000000003672E-2</v>
      </c>
      <c r="S37" s="29">
        <f t="shared" si="8"/>
        <v>-3.0000000000285354E-4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>
      <c r="C38">
        <v>90</v>
      </c>
      <c r="D38" s="19">
        <v>45</v>
      </c>
      <c r="E38">
        <v>31.9679</v>
      </c>
      <c r="F38">
        <v>31.967400000000001</v>
      </c>
      <c r="G38">
        <f t="shared" si="0"/>
        <v>4.9999999999883471E-4</v>
      </c>
      <c r="H38" s="30">
        <f t="shared" si="1"/>
        <v>31.967649999999999</v>
      </c>
      <c r="I38" s="29">
        <v>37.095999999999997</v>
      </c>
      <c r="J38" s="29">
        <v>37.096499999999999</v>
      </c>
      <c r="K38" s="71">
        <f t="shared" si="2"/>
        <v>-5.0000000000238742E-4</v>
      </c>
      <c r="L38" s="30">
        <f t="shared" si="3"/>
        <v>37.096249999999998</v>
      </c>
      <c r="M38" s="29">
        <v>37.087299999999999</v>
      </c>
      <c r="N38" s="29">
        <v>37.087299999999999</v>
      </c>
      <c r="O38" s="31">
        <f t="shared" si="4"/>
        <v>0</v>
      </c>
      <c r="P38" s="30">
        <f t="shared" si="5"/>
        <v>37.087299999999999</v>
      </c>
      <c r="Q38" s="29">
        <f t="shared" si="6"/>
        <v>5.1285999999999987</v>
      </c>
      <c r="R38" s="29">
        <f t="shared" si="7"/>
        <v>5.11965</v>
      </c>
      <c r="S38" s="29">
        <f t="shared" si="8"/>
        <v>8.9499999999986812E-3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>
      <c r="C39">
        <v>63</v>
      </c>
      <c r="D39" s="19">
        <v>46</v>
      </c>
      <c r="E39">
        <v>29.533200000000001</v>
      </c>
      <c r="F39">
        <v>29.532800000000002</v>
      </c>
      <c r="G39">
        <f t="shared" si="0"/>
        <v>3.9999999999906777E-4</v>
      </c>
      <c r="H39" s="30">
        <f t="shared" si="1"/>
        <v>29.533000000000001</v>
      </c>
      <c r="I39" s="29">
        <v>29.639600000000002</v>
      </c>
      <c r="J39" s="29">
        <v>29.64</v>
      </c>
      <c r="K39" s="71">
        <f t="shared" si="2"/>
        <v>-3.9999999999906777E-4</v>
      </c>
      <c r="L39" s="30">
        <f t="shared" si="3"/>
        <v>29.639800000000001</v>
      </c>
      <c r="M39" s="29">
        <v>29.6387</v>
      </c>
      <c r="N39" s="29">
        <v>29.638300000000001</v>
      </c>
      <c r="O39" s="31">
        <f t="shared" si="4"/>
        <v>3.9999999999906777E-4</v>
      </c>
      <c r="P39" s="30">
        <f t="shared" si="5"/>
        <v>29.638500000000001</v>
      </c>
      <c r="Q39" s="29">
        <f t="shared" si="6"/>
        <v>0.10679999999999978</v>
      </c>
      <c r="R39" s="29">
        <f t="shared" si="7"/>
        <v>0.10549999999999926</v>
      </c>
      <c r="S39" s="29">
        <f t="shared" si="8"/>
        <v>1.300000000000523E-3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>
      <c r="A40">
        <v>14</v>
      </c>
      <c r="B40" t="s">
        <v>116</v>
      </c>
      <c r="C40">
        <v>850</v>
      </c>
      <c r="D40" s="19">
        <v>47</v>
      </c>
      <c r="E40">
        <v>29.220199999999998</v>
      </c>
      <c r="F40">
        <v>29.219799999999999</v>
      </c>
      <c r="G40">
        <f t="shared" si="0"/>
        <v>3.9999999999906777E-4</v>
      </c>
      <c r="H40" s="30">
        <f t="shared" si="1"/>
        <v>29.22</v>
      </c>
      <c r="I40" s="29">
        <v>29.233799999999999</v>
      </c>
      <c r="J40" s="29">
        <v>29.234100000000002</v>
      </c>
      <c r="K40" s="71">
        <f t="shared" si="2"/>
        <v>-3.0000000000285354E-4</v>
      </c>
      <c r="L40" s="30">
        <f t="shared" si="3"/>
        <v>29.23395</v>
      </c>
      <c r="M40" s="29">
        <v>29.233899999999998</v>
      </c>
      <c r="N40" s="29">
        <v>29.234400000000001</v>
      </c>
      <c r="O40" s="31">
        <f t="shared" si="4"/>
        <v>-5.0000000000238742E-4</v>
      </c>
      <c r="P40" s="30">
        <f t="shared" si="5"/>
        <v>29.23415</v>
      </c>
      <c r="Q40" s="29">
        <f t="shared" si="6"/>
        <v>1.3950000000001239E-2</v>
      </c>
      <c r="R40" s="29">
        <f t="shared" si="7"/>
        <v>1.4150000000000773E-2</v>
      </c>
      <c r="S40" s="29">
        <f t="shared" si="8"/>
        <v>-1.9999999999953388E-4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>
      <c r="C41">
        <v>90</v>
      </c>
      <c r="D41" s="19">
        <v>48</v>
      </c>
      <c r="E41">
        <v>28.878299999999999</v>
      </c>
      <c r="F41">
        <v>28.8782</v>
      </c>
      <c r="G41">
        <f t="shared" si="0"/>
        <v>9.9999999999766942E-5</v>
      </c>
      <c r="H41" s="30">
        <f t="shared" si="1"/>
        <v>28.878250000000001</v>
      </c>
      <c r="I41" s="29">
        <v>32.302799999999998</v>
      </c>
      <c r="J41" s="29">
        <v>32.302300000000002</v>
      </c>
      <c r="K41" s="71">
        <f t="shared" si="2"/>
        <v>4.99999999995282E-4</v>
      </c>
      <c r="L41" s="30">
        <f t="shared" si="3"/>
        <v>32.302549999999997</v>
      </c>
      <c r="M41" s="29">
        <v>32.3003</v>
      </c>
      <c r="N41" s="29">
        <v>32.299799999999998</v>
      </c>
      <c r="O41" s="31">
        <f t="shared" si="4"/>
        <v>5.0000000000238742E-4</v>
      </c>
      <c r="P41" s="30">
        <f t="shared" si="5"/>
        <v>32.300049999999999</v>
      </c>
      <c r="Q41" s="29">
        <f t="shared" si="6"/>
        <v>3.4242999999999952</v>
      </c>
      <c r="R41" s="29">
        <f t="shared" si="7"/>
        <v>3.4217999999999975</v>
      </c>
      <c r="S41" s="29">
        <f t="shared" si="8"/>
        <v>2.4999999999977263E-3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>
      <c r="C42">
        <v>63</v>
      </c>
      <c r="D42" s="19">
        <v>49</v>
      </c>
      <c r="E42">
        <v>29.286300000000001</v>
      </c>
      <c r="F42">
        <v>29.286300000000001</v>
      </c>
      <c r="G42">
        <f t="shared" si="0"/>
        <v>0</v>
      </c>
      <c r="H42" s="30">
        <f t="shared" si="1"/>
        <v>29.286300000000001</v>
      </c>
      <c r="I42" s="29">
        <v>29.384499999999999</v>
      </c>
      <c r="J42" s="29">
        <v>29.385000000000002</v>
      </c>
      <c r="K42" s="71">
        <f t="shared" si="2"/>
        <v>-5.0000000000238742E-4</v>
      </c>
      <c r="L42" s="30">
        <f t="shared" si="3"/>
        <v>29.38475</v>
      </c>
      <c r="M42" s="29">
        <v>29.384899999999998</v>
      </c>
      <c r="N42" s="29">
        <v>29.384399999999999</v>
      </c>
      <c r="O42" s="31">
        <f t="shared" si="4"/>
        <v>4.9999999999883471E-4</v>
      </c>
      <c r="P42" s="30">
        <f t="shared" si="5"/>
        <v>29.384650000000001</v>
      </c>
      <c r="Q42" s="29">
        <f t="shared" si="6"/>
        <v>9.8449999999999704E-2</v>
      </c>
      <c r="R42" s="29">
        <f t="shared" si="7"/>
        <v>9.8349999999999937E-2</v>
      </c>
      <c r="S42" s="29">
        <f t="shared" si="8"/>
        <v>9.9999999999766942E-5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>
      <c r="A43">
        <v>15</v>
      </c>
      <c r="B43" t="s">
        <v>117</v>
      </c>
      <c r="C43">
        <v>850</v>
      </c>
      <c r="D43" s="19">
        <v>50</v>
      </c>
      <c r="E43">
        <v>28.828800000000001</v>
      </c>
      <c r="F43">
        <v>28.828600000000002</v>
      </c>
      <c r="G43">
        <f t="shared" si="0"/>
        <v>1.9999999999953388E-4</v>
      </c>
      <c r="H43" s="30">
        <f t="shared" si="1"/>
        <v>28.828700000000001</v>
      </c>
      <c r="I43" s="29">
        <v>28.845400000000001</v>
      </c>
      <c r="J43" s="29">
        <v>28.845500000000001</v>
      </c>
      <c r="K43" s="71">
        <f t="shared" si="2"/>
        <v>-9.9999999999766942E-5</v>
      </c>
      <c r="L43" s="30">
        <f t="shared" si="3"/>
        <v>28.84545</v>
      </c>
      <c r="M43" s="29">
        <v>28.844100000000001</v>
      </c>
      <c r="N43" s="29">
        <v>28.843800000000002</v>
      </c>
      <c r="O43" s="31">
        <f t="shared" si="4"/>
        <v>2.9999999999930083E-4</v>
      </c>
      <c r="P43" s="30">
        <f t="shared" si="5"/>
        <v>28.84395</v>
      </c>
      <c r="Q43" s="29">
        <f t="shared" si="6"/>
        <v>1.6749999999998266E-2</v>
      </c>
      <c r="R43" s="29">
        <f t="shared" si="7"/>
        <v>1.5249999999998209E-2</v>
      </c>
      <c r="S43" s="29">
        <f t="shared" si="8"/>
        <v>1.5000000000000568E-3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>
      <c r="C44">
        <v>90</v>
      </c>
      <c r="D44" s="19">
        <v>51</v>
      </c>
      <c r="E44">
        <v>29.772600000000001</v>
      </c>
      <c r="F44">
        <v>29.772400000000001</v>
      </c>
      <c r="G44">
        <f t="shared" si="0"/>
        <v>1.9999999999953388E-4</v>
      </c>
      <c r="H44" s="30">
        <f t="shared" si="1"/>
        <v>29.772500000000001</v>
      </c>
      <c r="I44" s="29">
        <v>33.307899999999997</v>
      </c>
      <c r="J44" s="29">
        <v>33.307400000000001</v>
      </c>
      <c r="K44" s="71">
        <f t="shared" si="2"/>
        <v>4.99999999995282E-4</v>
      </c>
      <c r="L44" s="30">
        <f t="shared" si="3"/>
        <v>33.307649999999995</v>
      </c>
      <c r="M44" s="29">
        <v>33.304099999999998</v>
      </c>
      <c r="N44" s="29">
        <v>33.304600000000001</v>
      </c>
      <c r="O44" s="31">
        <f t="shared" si="4"/>
        <v>-5.0000000000238742E-4</v>
      </c>
      <c r="P44" s="30">
        <f t="shared" si="5"/>
        <v>33.304349999999999</v>
      </c>
      <c r="Q44" s="29">
        <f t="shared" si="6"/>
        <v>3.5351499999999945</v>
      </c>
      <c r="R44" s="29">
        <f t="shared" si="7"/>
        <v>3.5318499999999986</v>
      </c>
      <c r="S44" s="29">
        <f t="shared" si="8"/>
        <v>3.2999999999958618E-3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>
      <c r="C45">
        <v>63</v>
      </c>
      <c r="D45" s="19">
        <v>52</v>
      </c>
      <c r="E45">
        <v>30.9221</v>
      </c>
      <c r="F45">
        <v>30.921800000000001</v>
      </c>
      <c r="G45">
        <f t="shared" si="0"/>
        <v>2.9999999999930083E-4</v>
      </c>
      <c r="H45" s="30">
        <f t="shared" si="1"/>
        <v>30.921950000000002</v>
      </c>
      <c r="I45" s="29">
        <v>31.013100000000001</v>
      </c>
      <c r="J45" s="29">
        <v>31.013300000000001</v>
      </c>
      <c r="K45" s="71">
        <f t="shared" si="2"/>
        <v>-1.9999999999953388E-4</v>
      </c>
      <c r="L45" s="30">
        <f t="shared" si="3"/>
        <v>31.013200000000001</v>
      </c>
      <c r="M45" s="29">
        <v>31.013400000000001</v>
      </c>
      <c r="N45" s="29">
        <v>31.013300000000001</v>
      </c>
      <c r="O45" s="31">
        <f t="shared" si="4"/>
        <v>9.9999999999766942E-5</v>
      </c>
      <c r="P45" s="30">
        <f t="shared" si="5"/>
        <v>31.013350000000003</v>
      </c>
      <c r="Q45" s="29">
        <f t="shared" si="6"/>
        <v>9.1249999999998721E-2</v>
      </c>
      <c r="R45" s="29">
        <f t="shared" si="7"/>
        <v>9.1400000000000148E-2</v>
      </c>
      <c r="S45" s="29">
        <f t="shared" si="8"/>
        <v>-1.5000000000142677E-4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>
      <c r="A46">
        <v>16</v>
      </c>
      <c r="B46" t="s">
        <v>118</v>
      </c>
      <c r="C46">
        <v>850</v>
      </c>
      <c r="D46" s="19">
        <v>53</v>
      </c>
      <c r="E46">
        <v>32.536000000000001</v>
      </c>
      <c r="F46">
        <v>32.535699999999999</v>
      </c>
      <c r="G46">
        <f t="shared" si="0"/>
        <v>3.0000000000285354E-4</v>
      </c>
      <c r="H46" s="30">
        <f t="shared" si="1"/>
        <v>32.535849999999996</v>
      </c>
      <c r="I46" s="29">
        <v>32.598700000000001</v>
      </c>
      <c r="J46" s="29">
        <v>32.598500000000001</v>
      </c>
      <c r="K46" s="71">
        <f t="shared" si="2"/>
        <v>1.9999999999953388E-4</v>
      </c>
      <c r="L46" s="30">
        <f t="shared" si="3"/>
        <v>32.598600000000005</v>
      </c>
      <c r="M46" s="29">
        <v>32.598100000000002</v>
      </c>
      <c r="N46" s="29">
        <v>32.5976</v>
      </c>
      <c r="O46" s="31">
        <f t="shared" si="4"/>
        <v>5.0000000000238742E-4</v>
      </c>
      <c r="P46" s="30">
        <f t="shared" si="5"/>
        <v>32.597850000000001</v>
      </c>
      <c r="Q46" s="29">
        <f t="shared" si="6"/>
        <v>6.2750000000008299E-2</v>
      </c>
      <c r="R46" s="29">
        <f t="shared" si="7"/>
        <v>6.2000000000004718E-2</v>
      </c>
      <c r="S46" s="29">
        <f t="shared" si="8"/>
        <v>7.5000000000358114E-4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>
      <c r="C47">
        <v>90</v>
      </c>
      <c r="D47" s="19">
        <v>54</v>
      </c>
      <c r="E47">
        <v>30.9815</v>
      </c>
      <c r="F47">
        <v>30.981100000000001</v>
      </c>
      <c r="G47">
        <f t="shared" si="0"/>
        <v>3.9999999999906777E-4</v>
      </c>
      <c r="H47" s="30">
        <f t="shared" si="1"/>
        <v>30.981300000000001</v>
      </c>
      <c r="I47" s="29">
        <v>34.6599</v>
      </c>
      <c r="J47" s="29">
        <v>34.659399999999998</v>
      </c>
      <c r="K47" s="71">
        <f t="shared" si="2"/>
        <v>5.0000000000238742E-4</v>
      </c>
      <c r="L47" s="30">
        <f t="shared" si="3"/>
        <v>34.659649999999999</v>
      </c>
      <c r="M47" s="29">
        <v>34.6569</v>
      </c>
      <c r="N47" s="29">
        <v>34.656399999999998</v>
      </c>
      <c r="O47" s="31">
        <f t="shared" si="4"/>
        <v>5.0000000000238742E-4</v>
      </c>
      <c r="P47" s="30">
        <f t="shared" si="5"/>
        <v>34.656649999999999</v>
      </c>
      <c r="Q47" s="29">
        <f t="shared" si="6"/>
        <v>3.6783499999999982</v>
      </c>
      <c r="R47" s="29">
        <f t="shared" si="7"/>
        <v>3.6753499999999981</v>
      </c>
      <c r="S47" s="29">
        <f t="shared" si="8"/>
        <v>3.0000000000001137E-3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>
      <c r="C48">
        <v>63</v>
      </c>
      <c r="D48" s="19">
        <v>55</v>
      </c>
      <c r="E48">
        <v>29.067900000000002</v>
      </c>
      <c r="F48">
        <v>29.067499999999999</v>
      </c>
      <c r="G48">
        <f t="shared" si="0"/>
        <v>4.0000000000262048E-4</v>
      </c>
      <c r="H48" s="30">
        <f t="shared" si="1"/>
        <v>29.067700000000002</v>
      </c>
      <c r="I48" s="29">
        <v>29.159199999999998</v>
      </c>
      <c r="J48" s="29">
        <v>29.159500000000001</v>
      </c>
      <c r="K48" s="71">
        <f t="shared" si="2"/>
        <v>-3.0000000000285354E-4</v>
      </c>
      <c r="L48" s="30">
        <f t="shared" si="3"/>
        <v>29.15935</v>
      </c>
      <c r="M48" s="29">
        <v>29.158999999999999</v>
      </c>
      <c r="N48" s="29">
        <v>29.158899999999999</v>
      </c>
      <c r="O48" s="31">
        <f t="shared" si="4"/>
        <v>9.9999999999766942E-5</v>
      </c>
      <c r="P48" s="30">
        <f t="shared" si="5"/>
        <v>29.158949999999997</v>
      </c>
      <c r="Q48" s="29">
        <f t="shared" si="6"/>
        <v>9.1649999999997789E-2</v>
      </c>
      <c r="R48" s="29">
        <f t="shared" si="7"/>
        <v>9.1249999999995168E-2</v>
      </c>
      <c r="S48" s="29">
        <f t="shared" si="8"/>
        <v>4.0000000000262048E-4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>
      <c r="A49">
        <v>17</v>
      </c>
      <c r="B49" t="s">
        <v>119</v>
      </c>
      <c r="C49">
        <v>850</v>
      </c>
      <c r="D49" s="19">
        <v>56</v>
      </c>
      <c r="E49">
        <v>28.981300000000001</v>
      </c>
      <c r="F49">
        <v>28.981200000000001</v>
      </c>
      <c r="G49">
        <f t="shared" si="0"/>
        <v>9.9999999999766942E-5</v>
      </c>
      <c r="H49" s="30">
        <f t="shared" si="1"/>
        <v>28.981250000000003</v>
      </c>
      <c r="I49" s="29">
        <v>28.9954</v>
      </c>
      <c r="J49" s="29">
        <v>28.995100000000001</v>
      </c>
      <c r="K49" s="71">
        <f t="shared" si="2"/>
        <v>2.9999999999930083E-4</v>
      </c>
      <c r="L49" s="30">
        <f t="shared" si="3"/>
        <v>28.995249999999999</v>
      </c>
      <c r="M49" s="29">
        <v>28.995200000000001</v>
      </c>
      <c r="N49" s="29">
        <v>28.995699999999999</v>
      </c>
      <c r="O49" s="31">
        <f t="shared" si="4"/>
        <v>-4.9999999999883471E-4</v>
      </c>
      <c r="P49" s="30">
        <f t="shared" si="5"/>
        <v>28.995449999999998</v>
      </c>
      <c r="Q49" s="29">
        <f t="shared" si="6"/>
        <v>1.3999999999995794E-2</v>
      </c>
      <c r="R49" s="29">
        <f t="shared" si="7"/>
        <v>1.4199999999995327E-2</v>
      </c>
      <c r="S49" s="29">
        <f t="shared" si="8"/>
        <v>-1.9999999999953388E-4</v>
      </c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>
      <c r="C50">
        <v>90</v>
      </c>
      <c r="D50" s="19">
        <v>57</v>
      </c>
      <c r="E50">
        <v>32.317</v>
      </c>
      <c r="F50">
        <v>32.316499999999998</v>
      </c>
      <c r="G50">
        <f t="shared" si="0"/>
        <v>5.0000000000238742E-4</v>
      </c>
      <c r="H50" s="30">
        <f t="shared" si="1"/>
        <v>32.316749999999999</v>
      </c>
      <c r="I50" s="29">
        <v>36.415300000000002</v>
      </c>
      <c r="J50" s="29">
        <v>36.414999999999999</v>
      </c>
      <c r="K50" s="71">
        <f t="shared" si="2"/>
        <v>3.0000000000285354E-4</v>
      </c>
      <c r="L50" s="30">
        <f t="shared" si="3"/>
        <v>36.415149999999997</v>
      </c>
      <c r="M50" s="29">
        <v>36.412500000000001</v>
      </c>
      <c r="N50" s="29">
        <v>36.412999999999997</v>
      </c>
      <c r="O50" s="31">
        <f t="shared" si="4"/>
        <v>-4.99999999995282E-4</v>
      </c>
      <c r="P50" s="30">
        <f t="shared" si="5"/>
        <v>36.412750000000003</v>
      </c>
      <c r="Q50" s="29">
        <f t="shared" si="6"/>
        <v>4.098399999999998</v>
      </c>
      <c r="R50" s="29">
        <f t="shared" si="7"/>
        <v>4.0960000000000036</v>
      </c>
      <c r="S50" s="29">
        <f t="shared" si="8"/>
        <v>2.3999999999944066E-3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>
      <c r="C51">
        <v>63</v>
      </c>
      <c r="D51" s="19">
        <v>58</v>
      </c>
      <c r="E51">
        <v>30.870100000000001</v>
      </c>
      <c r="F51">
        <v>30.870200000000001</v>
      </c>
      <c r="G51">
        <f>E51-F51</f>
        <v>-9.9999999999766942E-5</v>
      </c>
      <c r="H51" s="30">
        <f t="shared" si="1"/>
        <v>30.870150000000002</v>
      </c>
      <c r="I51" s="29">
        <v>30.948699999999999</v>
      </c>
      <c r="J51" s="29">
        <v>30.949000000000002</v>
      </c>
      <c r="K51" s="71">
        <f t="shared" si="2"/>
        <v>-3.0000000000285354E-4</v>
      </c>
      <c r="L51" s="30">
        <f t="shared" si="3"/>
        <v>30.94885</v>
      </c>
      <c r="M51" s="29">
        <v>30.948599999999999</v>
      </c>
      <c r="N51" s="29">
        <v>30.949100000000001</v>
      </c>
      <c r="O51" s="31">
        <f t="shared" si="4"/>
        <v>-5.0000000000238742E-4</v>
      </c>
      <c r="P51" s="30">
        <f t="shared" si="5"/>
        <v>30.94885</v>
      </c>
      <c r="Q51" s="29">
        <f t="shared" si="6"/>
        <v>7.8699999999997772E-2</v>
      </c>
      <c r="R51" s="29">
        <f t="shared" si="7"/>
        <v>7.8699999999997772E-2</v>
      </c>
      <c r="S51" s="29">
        <f t="shared" si="8"/>
        <v>0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1:42">
      <c r="A52">
        <v>18</v>
      </c>
      <c r="B52" t="s">
        <v>120</v>
      </c>
      <c r="C52">
        <v>850</v>
      </c>
      <c r="D52" s="19">
        <v>59</v>
      </c>
      <c r="E52">
        <v>31.441600000000001</v>
      </c>
      <c r="F52" s="70">
        <v>31.441299999999998</v>
      </c>
      <c r="G52">
        <f t="shared" si="0"/>
        <v>3.0000000000285354E-4</v>
      </c>
      <c r="H52" s="30">
        <f t="shared" si="1"/>
        <v>31.44145</v>
      </c>
      <c r="I52" s="29">
        <v>31.4604</v>
      </c>
      <c r="J52" s="29">
        <v>31.460899999999999</v>
      </c>
      <c r="K52" s="71">
        <f t="shared" si="2"/>
        <v>-4.9999999999883471E-4</v>
      </c>
      <c r="L52" s="30">
        <f t="shared" si="3"/>
        <v>31.460650000000001</v>
      </c>
      <c r="M52" s="29">
        <v>31.460899999999999</v>
      </c>
      <c r="N52" s="29">
        <v>31.461099999999998</v>
      </c>
      <c r="O52" s="31">
        <f t="shared" si="4"/>
        <v>-1.9999999999953388E-4</v>
      </c>
      <c r="P52" s="30">
        <f t="shared" si="5"/>
        <v>31.460999999999999</v>
      </c>
      <c r="Q52" s="29">
        <f t="shared" si="6"/>
        <v>1.9200000000001438E-2</v>
      </c>
      <c r="R52" s="29">
        <f t="shared" si="7"/>
        <v>1.9549999999998846E-2</v>
      </c>
      <c r="S52" s="29">
        <f t="shared" si="8"/>
        <v>-3.4999999999740794E-4</v>
      </c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1:42">
      <c r="C53">
        <v>90</v>
      </c>
      <c r="D53" s="19">
        <v>60</v>
      </c>
      <c r="E53">
        <v>28.752600000000001</v>
      </c>
      <c r="F53" s="70">
        <v>28.752199999999998</v>
      </c>
      <c r="G53">
        <f>E53-F53</f>
        <v>4.0000000000262048E-4</v>
      </c>
      <c r="H53" s="30">
        <f t="shared" si="1"/>
        <v>28.752400000000002</v>
      </c>
      <c r="I53" s="29">
        <v>33.0443</v>
      </c>
      <c r="J53" s="29">
        <v>33.043900000000001</v>
      </c>
      <c r="K53" s="71">
        <f t="shared" si="2"/>
        <v>3.9999999999906777E-4</v>
      </c>
      <c r="L53" s="30">
        <f t="shared" si="3"/>
        <v>33.0441</v>
      </c>
      <c r="M53" s="29">
        <v>33.040599999999998</v>
      </c>
      <c r="N53" s="29">
        <v>33.040599999999998</v>
      </c>
      <c r="O53" s="31">
        <f t="shared" si="4"/>
        <v>0</v>
      </c>
      <c r="P53" s="30">
        <f t="shared" si="5"/>
        <v>33.040599999999998</v>
      </c>
      <c r="Q53" s="29">
        <f t="shared" si="6"/>
        <v>4.2916999999999987</v>
      </c>
      <c r="R53" s="29">
        <f t="shared" si="7"/>
        <v>4.2881999999999962</v>
      </c>
      <c r="S53" s="29">
        <f t="shared" si="8"/>
        <v>3.5000000000025011E-3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>
      <c r="C54">
        <v>63</v>
      </c>
      <c r="D54" s="19">
        <v>61</v>
      </c>
      <c r="E54">
        <v>30.6191</v>
      </c>
      <c r="F54">
        <v>30.6191</v>
      </c>
      <c r="G54">
        <f>E54-F54</f>
        <v>0</v>
      </c>
      <c r="H54" s="30">
        <f t="shared" si="1"/>
        <v>30.6191</v>
      </c>
      <c r="I54" s="29">
        <v>30.7196</v>
      </c>
      <c r="J54" s="29">
        <v>30.719100000000001</v>
      </c>
      <c r="K54" s="71">
        <f t="shared" si="2"/>
        <v>4.9999999999883471E-4</v>
      </c>
      <c r="L54" s="30">
        <f t="shared" si="3"/>
        <v>30.719349999999999</v>
      </c>
      <c r="M54" s="29">
        <v>30.718</v>
      </c>
      <c r="N54" s="29">
        <v>30.718399999999999</v>
      </c>
      <c r="O54" s="31">
        <f t="shared" si="4"/>
        <v>-3.9999999999906777E-4</v>
      </c>
      <c r="P54" s="30">
        <f t="shared" si="5"/>
        <v>30.7182</v>
      </c>
      <c r="Q54" s="29">
        <f t="shared" si="6"/>
        <v>0.10024999999999906</v>
      </c>
      <c r="R54" s="29">
        <f t="shared" si="7"/>
        <v>9.9099999999999966E-2</v>
      </c>
      <c r="S54" s="29">
        <f t="shared" si="8"/>
        <v>1.1499999999990962E-3</v>
      </c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>
      <c r="E55" s="31"/>
      <c r="F55" s="31"/>
      <c r="G55" s="31"/>
      <c r="H55" s="30"/>
      <c r="I55" s="29"/>
      <c r="J55" s="29"/>
      <c r="K55" s="71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1:42">
      <c r="E56" s="31"/>
      <c r="F56" s="31"/>
      <c r="G56" s="31"/>
      <c r="H56" s="30"/>
      <c r="I56" s="29"/>
      <c r="J56" s="29"/>
      <c r="K56" s="71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>
      <c r="E57" s="31"/>
      <c r="F57" s="31"/>
      <c r="G57" s="31"/>
      <c r="H57" s="30"/>
      <c r="I57" s="29"/>
      <c r="J57" s="29"/>
      <c r="K57" s="71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>
      <c r="E58" s="31"/>
      <c r="F58" s="31"/>
      <c r="G58" s="31"/>
      <c r="H58" s="30"/>
      <c r="I58" s="29"/>
      <c r="J58" s="29"/>
      <c r="K58" s="71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>
      <c r="E59" s="31"/>
      <c r="F59" s="31"/>
      <c r="G59" s="31"/>
      <c r="H59" s="30"/>
      <c r="I59" s="29"/>
      <c r="J59" s="29"/>
      <c r="K59" s="71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>
      <c r="E60" s="31"/>
      <c r="F60" s="31"/>
      <c r="G60" s="31"/>
      <c r="H60" s="30"/>
      <c r="I60" s="29"/>
      <c r="J60" s="29"/>
      <c r="K60" s="71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1:42">
      <c r="E61" s="31"/>
      <c r="F61" s="31"/>
      <c r="G61" s="31"/>
      <c r="H61" s="30"/>
      <c r="I61" s="29"/>
      <c r="J61" s="29"/>
      <c r="K61" s="71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1:42">
      <c r="E62" s="31"/>
      <c r="F62" s="31"/>
      <c r="G62" s="31"/>
      <c r="H62" s="30"/>
      <c r="I62" s="29"/>
      <c r="J62" s="29"/>
      <c r="K62" s="71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1:42">
      <c r="E63" s="31"/>
      <c r="F63" s="31"/>
      <c r="G63" s="31"/>
      <c r="H63" s="30"/>
      <c r="I63" s="29"/>
      <c r="J63" s="29"/>
      <c r="K63" s="71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1:42">
      <c r="E64" s="31"/>
      <c r="F64" s="31"/>
      <c r="G64" s="31"/>
      <c r="H64" s="30"/>
      <c r="I64" s="29"/>
      <c r="J64" s="29"/>
      <c r="K64" s="71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>
      <c r="E65" s="31"/>
      <c r="F65" s="31"/>
      <c r="G65" s="31"/>
      <c r="H65" s="30"/>
      <c r="I65" s="29"/>
      <c r="J65" s="29"/>
      <c r="K65" s="71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>
      <c r="E66" s="31"/>
      <c r="F66" s="31"/>
      <c r="G66" s="31"/>
      <c r="H66" s="30"/>
      <c r="I66" s="29"/>
      <c r="J66" s="29"/>
      <c r="K66" s="71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>
      <c r="E67" s="31"/>
      <c r="F67" s="31"/>
      <c r="G67" s="31"/>
      <c r="H67" s="30"/>
      <c r="I67" s="29"/>
      <c r="J67" s="29"/>
      <c r="K67" s="71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>
      <c r="E68" s="31"/>
      <c r="F68" s="31"/>
      <c r="G68" s="31"/>
      <c r="H68" s="30"/>
      <c r="I68" s="29"/>
      <c r="J68" s="29"/>
      <c r="K68" s="71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>
      <c r="E69" s="31"/>
      <c r="F69" s="31"/>
      <c r="G69" s="31"/>
      <c r="H69" s="30"/>
      <c r="I69" s="29"/>
      <c r="J69" s="29"/>
      <c r="K69" s="71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>
      <c r="E70" s="31"/>
      <c r="F70" s="31"/>
      <c r="G70" s="31"/>
      <c r="H70" s="30"/>
      <c r="I70" s="29"/>
      <c r="J70" s="29"/>
      <c r="K70" s="71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>
      <c r="E71" s="31"/>
      <c r="F71" s="31"/>
      <c r="G71" s="31"/>
      <c r="H71" s="30"/>
      <c r="I71" s="29"/>
      <c r="J71" s="29"/>
      <c r="K71" s="71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>
      <c r="E72" s="31"/>
      <c r="F72" s="31"/>
      <c r="G72" s="31"/>
      <c r="H72" s="30"/>
      <c r="I72" s="29"/>
      <c r="J72" s="29"/>
      <c r="K72" s="71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>
      <c r="E73" s="31"/>
      <c r="F73" s="31"/>
      <c r="G73" s="31"/>
      <c r="H73" s="30"/>
      <c r="I73" s="29"/>
      <c r="J73" s="29"/>
      <c r="K73" s="71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>
      <c r="E74" s="31"/>
      <c r="F74" s="31"/>
      <c r="G74" s="31"/>
      <c r="H74" s="30"/>
      <c r="I74" s="29"/>
      <c r="J74" s="29"/>
      <c r="K74" s="71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>
      <c r="E75" s="31"/>
      <c r="F75" s="31"/>
      <c r="G75" s="31"/>
      <c r="H75" s="30"/>
      <c r="I75" s="29"/>
      <c r="J75" s="29"/>
      <c r="K75" s="71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>
      <c r="E76" s="31"/>
      <c r="F76" s="31"/>
      <c r="G76" s="31"/>
      <c r="H76" s="30"/>
      <c r="I76" s="29"/>
      <c r="J76" s="29"/>
      <c r="K76" s="71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>
      <c r="E77" s="31"/>
      <c r="F77" s="31"/>
      <c r="G77" s="31"/>
      <c r="H77" s="30"/>
      <c r="I77" s="29"/>
      <c r="J77" s="29"/>
      <c r="K77" s="71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>
      <c r="E78" s="31"/>
      <c r="F78" s="31"/>
      <c r="G78" s="31"/>
      <c r="H78" s="30"/>
      <c r="I78" s="29"/>
      <c r="J78" s="29"/>
      <c r="K78" s="71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>
      <c r="E79" s="31"/>
      <c r="F79" s="31"/>
      <c r="G79" s="31"/>
      <c r="H79" s="30"/>
      <c r="I79" s="29"/>
      <c r="J79" s="29"/>
      <c r="K79" s="71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>
      <c r="E80" s="31"/>
      <c r="F80" s="31"/>
      <c r="G80" s="31"/>
      <c r="H80" s="30"/>
      <c r="I80" s="29"/>
      <c r="J80" s="29"/>
      <c r="K80" s="71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>
      <c r="E81" s="31"/>
      <c r="F81" s="31"/>
      <c r="G81" s="31"/>
      <c r="H81" s="30"/>
      <c r="I81" s="29"/>
      <c r="J81" s="29"/>
      <c r="K81" s="71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>
      <c r="E82" s="31"/>
      <c r="F82" s="31"/>
      <c r="G82" s="31"/>
      <c r="H82" s="30"/>
      <c r="I82" s="29"/>
      <c r="J82" s="29"/>
      <c r="K82" s="71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>
      <c r="E83" s="31"/>
      <c r="F83" s="31"/>
      <c r="G83" s="31"/>
      <c r="H83" s="30"/>
      <c r="I83" s="29"/>
      <c r="J83" s="29"/>
      <c r="K83" s="71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>
      <c r="E84" s="31"/>
      <c r="F84" s="31"/>
      <c r="G84" s="31"/>
      <c r="H84" s="30"/>
      <c r="I84" s="29"/>
      <c r="J84" s="29"/>
      <c r="K84" s="71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>
      <c r="E85" s="31"/>
      <c r="F85" s="31"/>
      <c r="G85" s="31"/>
      <c r="H85" s="30"/>
      <c r="I85" s="29"/>
      <c r="J85" s="29"/>
      <c r="K85" s="71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>
      <c r="E86" s="31"/>
      <c r="F86" s="31"/>
      <c r="G86" s="31"/>
      <c r="H86" s="30"/>
      <c r="I86" s="29"/>
      <c r="J86" s="29"/>
      <c r="K86" s="71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>
      <c r="E87" s="31"/>
      <c r="F87" s="31"/>
      <c r="G87" s="31"/>
      <c r="H87" s="30"/>
      <c r="I87" s="29"/>
      <c r="J87" s="29"/>
      <c r="K87" s="71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>
      <c r="E88" s="31"/>
      <c r="F88" s="31"/>
      <c r="G88" s="31"/>
      <c r="H88" s="30"/>
      <c r="I88" s="29"/>
      <c r="J88" s="29"/>
      <c r="K88" s="71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>
      <c r="E89" s="31"/>
      <c r="F89" s="31"/>
      <c r="G89" s="31"/>
      <c r="H89" s="30"/>
      <c r="I89" s="29"/>
      <c r="J89" s="29"/>
      <c r="K89" s="71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>
      <c r="E90" s="31"/>
      <c r="F90" s="31"/>
      <c r="G90" s="31"/>
      <c r="H90" s="30"/>
      <c r="I90" s="29"/>
      <c r="J90" s="29"/>
      <c r="K90" s="71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>
      <c r="E91" s="31"/>
      <c r="F91" s="31"/>
      <c r="G91" s="31"/>
      <c r="H91" s="30"/>
      <c r="I91" s="29"/>
      <c r="J91" s="29"/>
      <c r="K91" s="71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>
      <c r="E92" s="31"/>
      <c r="F92" s="31"/>
      <c r="G92" s="31"/>
      <c r="H92" s="30"/>
      <c r="I92" s="29"/>
      <c r="J92" s="29"/>
      <c r="K92" s="71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>
      <c r="E93" s="31"/>
      <c r="F93" s="31"/>
      <c r="G93" s="31"/>
      <c r="H93" s="30"/>
      <c r="I93" s="29"/>
      <c r="J93" s="29"/>
      <c r="K93" s="71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>
      <c r="E94" s="31"/>
      <c r="F94" s="31"/>
      <c r="G94" s="31"/>
      <c r="H94" s="30"/>
      <c r="I94" s="29"/>
      <c r="J94" s="29"/>
      <c r="K94" s="71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>
      <c r="E95" s="31"/>
      <c r="F95" s="31"/>
      <c r="G95" s="31"/>
      <c r="H95" s="30"/>
      <c r="I95" s="29"/>
      <c r="J95" s="29"/>
      <c r="K95" s="71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>
      <c r="E96" s="31"/>
      <c r="F96" s="31"/>
      <c r="G96" s="31"/>
      <c r="H96" s="30"/>
      <c r="I96" s="29"/>
      <c r="J96" s="29"/>
      <c r="K96" s="71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>
      <c r="E97" s="31"/>
      <c r="F97" s="31"/>
      <c r="G97" s="31"/>
      <c r="H97" s="30"/>
      <c r="I97" s="29"/>
      <c r="J97" s="29"/>
      <c r="K97" s="71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>
      <c r="E98" s="31"/>
      <c r="F98" s="31"/>
      <c r="G98" s="31"/>
      <c r="H98" s="30"/>
      <c r="I98" s="29"/>
      <c r="J98" s="29"/>
      <c r="K98" s="71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>
      <c r="E99" s="31"/>
      <c r="F99" s="31"/>
      <c r="G99" s="31"/>
      <c r="H99" s="30"/>
      <c r="I99" s="29"/>
      <c r="J99" s="29"/>
      <c r="K99" s="71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>
      <c r="E100" s="31"/>
      <c r="F100" s="31"/>
      <c r="G100" s="31"/>
      <c r="H100" s="30"/>
      <c r="I100" s="29"/>
      <c r="J100" s="29"/>
      <c r="K100" s="71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>
      <c r="E101" s="31"/>
      <c r="F101" s="31"/>
      <c r="G101" s="31"/>
      <c r="H101" s="30"/>
      <c r="I101" s="29"/>
      <c r="J101" s="29"/>
      <c r="K101" s="71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>
      <c r="E102" s="31"/>
      <c r="F102" s="31"/>
      <c r="G102" s="31"/>
      <c r="H102" s="30"/>
      <c r="I102" s="29"/>
      <c r="J102" s="29"/>
      <c r="K102" s="71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>
      <c r="E103" s="31"/>
      <c r="F103" s="31"/>
      <c r="G103" s="31"/>
      <c r="H103" s="30"/>
      <c r="I103" s="29"/>
      <c r="J103" s="29"/>
      <c r="K103" s="71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>
      <c r="E104" s="31"/>
      <c r="F104" s="31"/>
      <c r="G104" s="31"/>
      <c r="H104" s="30"/>
      <c r="I104" s="29"/>
      <c r="J104" s="29"/>
      <c r="K104" s="71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>
      <c r="E105" s="31"/>
      <c r="F105" s="31"/>
      <c r="G105" s="31"/>
      <c r="H105" s="30"/>
      <c r="I105" s="29"/>
      <c r="J105" s="29"/>
      <c r="K105" s="71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>
      <c r="E106" s="31"/>
      <c r="F106" s="31"/>
      <c r="G106" s="31"/>
      <c r="H106" s="30"/>
      <c r="I106" s="29"/>
      <c r="J106" s="29"/>
      <c r="K106" s="71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>
      <c r="E107" s="31"/>
      <c r="F107" s="31"/>
      <c r="G107" s="31"/>
      <c r="H107" s="30"/>
      <c r="I107" s="29"/>
      <c r="J107" s="29"/>
      <c r="K107" s="71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>
      <c r="E108" s="31"/>
      <c r="F108" s="31"/>
      <c r="G108" s="31"/>
      <c r="H108" s="30"/>
      <c r="I108" s="29"/>
      <c r="J108" s="29"/>
      <c r="K108" s="71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>
      <c r="E109" s="31"/>
      <c r="F109" s="31"/>
      <c r="G109" s="31"/>
      <c r="H109" s="30"/>
      <c r="I109" s="29"/>
      <c r="J109" s="29"/>
      <c r="K109" s="71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>
      <c r="E110" s="31"/>
      <c r="F110" s="31"/>
      <c r="G110" s="31"/>
      <c r="H110" s="30"/>
      <c r="I110" s="29"/>
      <c r="J110" s="29"/>
      <c r="K110" s="71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>
      <c r="E111" s="31"/>
      <c r="F111" s="31"/>
      <c r="G111" s="31"/>
      <c r="H111" s="30"/>
      <c r="I111" s="29"/>
      <c r="J111" s="29"/>
      <c r="K111" s="71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>
      <c r="E112" s="31"/>
      <c r="F112" s="31"/>
      <c r="G112" s="31"/>
      <c r="H112" s="30"/>
      <c r="I112" s="29"/>
      <c r="J112" s="29"/>
      <c r="K112" s="71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>
      <c r="E113" s="31"/>
      <c r="F113" s="31"/>
      <c r="G113" s="31"/>
      <c r="H113" s="30"/>
      <c r="I113" s="29"/>
      <c r="J113" s="29"/>
      <c r="K113" s="71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>
      <c r="E114" s="31"/>
      <c r="F114" s="31"/>
      <c r="G114" s="31"/>
      <c r="H114" s="30"/>
      <c r="I114" s="29"/>
      <c r="J114" s="29"/>
      <c r="K114" s="71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>
      <c r="E115" s="31"/>
      <c r="F115" s="31"/>
      <c r="G115" s="31"/>
      <c r="H115" s="30"/>
      <c r="I115" s="29"/>
      <c r="J115" s="29"/>
      <c r="K115" s="71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>
      <c r="E116" s="31"/>
      <c r="F116" s="31"/>
      <c r="G116" s="31"/>
      <c r="H116" s="30"/>
      <c r="I116" s="29"/>
      <c r="J116" s="29"/>
      <c r="K116" s="71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>
      <c r="E117" s="31"/>
      <c r="F117" s="31"/>
      <c r="G117" s="31"/>
      <c r="H117" s="30"/>
      <c r="I117" s="29"/>
      <c r="J117" s="29"/>
      <c r="K117" s="71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>
      <c r="E118" s="31"/>
      <c r="F118" s="31"/>
      <c r="G118" s="31"/>
      <c r="H118" s="30"/>
      <c r="I118" s="29"/>
      <c r="J118" s="29"/>
      <c r="K118" s="71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>
      <c r="E119" s="31"/>
      <c r="F119" s="31"/>
      <c r="G119" s="31"/>
      <c r="H119" s="30"/>
      <c r="I119" s="29"/>
      <c r="J119" s="29"/>
      <c r="K119" s="71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>
      <c r="E120" s="31"/>
      <c r="F120" s="31"/>
      <c r="G120" s="31"/>
      <c r="H120" s="30"/>
      <c r="I120" s="29"/>
      <c r="J120" s="29"/>
      <c r="K120" s="71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>
      <c r="E121" s="31"/>
      <c r="F121" s="31"/>
      <c r="G121" s="31"/>
      <c r="H121" s="30"/>
      <c r="I121" s="29"/>
      <c r="J121" s="29"/>
      <c r="K121" s="71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>
      <c r="E122" s="31"/>
      <c r="F122" s="31"/>
      <c r="G122" s="31"/>
      <c r="H122" s="30"/>
      <c r="I122" s="29"/>
      <c r="J122" s="29"/>
      <c r="K122" s="71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>
      <c r="E123" s="31"/>
      <c r="F123" s="31"/>
      <c r="G123" s="31"/>
      <c r="H123" s="30"/>
      <c r="I123" s="29"/>
      <c r="J123" s="29"/>
      <c r="K123" s="71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>
      <c r="E124" s="31"/>
      <c r="F124" s="31"/>
      <c r="G124" s="31"/>
      <c r="H124" s="30"/>
      <c r="I124" s="29"/>
      <c r="J124" s="29"/>
      <c r="K124" s="71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>
      <c r="E125" s="31"/>
      <c r="F125" s="31"/>
      <c r="G125" s="31"/>
      <c r="H125" s="30"/>
      <c r="I125" s="29"/>
      <c r="J125" s="29"/>
      <c r="K125" s="71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>
      <c r="E126" s="31"/>
      <c r="F126" s="31"/>
      <c r="G126" s="31"/>
      <c r="H126" s="30"/>
      <c r="I126" s="29"/>
      <c r="J126" s="29"/>
      <c r="K126" s="71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>
      <c r="E127" s="31"/>
      <c r="F127" s="31"/>
      <c r="G127" s="31"/>
      <c r="H127" s="30"/>
      <c r="I127" s="29"/>
      <c r="J127" s="29"/>
      <c r="K127" s="71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>
      <c r="E128" s="31"/>
      <c r="F128" s="31"/>
      <c r="G128" s="31"/>
      <c r="H128" s="30"/>
      <c r="I128" s="29"/>
      <c r="J128" s="29"/>
      <c r="K128" s="71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>
      <c r="E129" s="31"/>
      <c r="F129" s="31"/>
      <c r="G129" s="31"/>
      <c r="H129" s="30"/>
      <c r="I129" s="29"/>
      <c r="J129" s="29"/>
      <c r="K129" s="71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>
      <c r="E130" s="31"/>
      <c r="F130" s="31"/>
      <c r="G130" s="31"/>
      <c r="H130" s="30"/>
      <c r="I130" s="29"/>
      <c r="J130" s="29"/>
      <c r="K130" s="71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>
      <c r="E131" s="31"/>
      <c r="F131" s="31"/>
      <c r="G131" s="31"/>
      <c r="H131" s="30"/>
      <c r="I131" s="29"/>
      <c r="J131" s="29"/>
      <c r="K131" s="71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>
      <c r="E132" s="31"/>
      <c r="F132" s="31"/>
      <c r="G132" s="31"/>
      <c r="H132" s="30"/>
      <c r="I132" s="29"/>
      <c r="J132" s="29"/>
      <c r="K132" s="71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>
      <c r="E133" s="31"/>
      <c r="F133" s="31"/>
      <c r="G133" s="31"/>
      <c r="H133" s="30"/>
      <c r="I133" s="29"/>
      <c r="J133" s="29"/>
      <c r="K133" s="71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>
      <c r="E134" s="31"/>
      <c r="F134" s="31"/>
      <c r="G134" s="31"/>
      <c r="H134" s="30"/>
      <c r="I134" s="29"/>
      <c r="J134" s="29"/>
      <c r="K134" s="71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>
      <c r="E135" s="31"/>
      <c r="F135" s="31"/>
      <c r="G135" s="31"/>
      <c r="H135" s="30"/>
      <c r="I135" s="29"/>
      <c r="J135" s="29"/>
      <c r="K135" s="71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>
      <c r="E136" s="31"/>
      <c r="F136" s="31"/>
      <c r="G136" s="31"/>
      <c r="H136" s="30"/>
      <c r="I136" s="29"/>
      <c r="J136" s="29"/>
      <c r="K136" s="71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>
      <c r="E137" s="31"/>
      <c r="F137" s="31"/>
      <c r="G137" s="31"/>
      <c r="H137" s="30"/>
      <c r="I137" s="29"/>
      <c r="J137" s="29"/>
      <c r="K137" s="71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>
      <c r="E138" s="31"/>
      <c r="F138" s="31"/>
      <c r="G138" s="31"/>
      <c r="H138" s="30"/>
      <c r="I138" s="29"/>
      <c r="J138" s="29"/>
      <c r="K138" s="71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>
      <c r="E139" s="31"/>
      <c r="F139" s="31"/>
      <c r="G139" s="31"/>
      <c r="H139" s="30"/>
      <c r="I139" s="29"/>
      <c r="J139" s="29"/>
      <c r="K139" s="71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>
      <c r="E140" s="31"/>
      <c r="F140" s="31"/>
      <c r="G140" s="31"/>
      <c r="H140" s="30"/>
      <c r="I140" s="29"/>
      <c r="J140" s="29"/>
      <c r="K140" s="71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>
      <c r="E141" s="31"/>
      <c r="F141" s="31"/>
      <c r="G141" s="31"/>
      <c r="H141" s="30"/>
      <c r="I141" s="29"/>
      <c r="J141" s="29"/>
      <c r="K141" s="71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>
      <c r="E142" s="31"/>
      <c r="F142" s="31"/>
      <c r="G142" s="31"/>
      <c r="H142" s="30"/>
      <c r="I142" s="29"/>
      <c r="J142" s="29"/>
      <c r="K142" s="71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>
      <c r="E143" s="31"/>
      <c r="F143" s="31"/>
      <c r="G143" s="31"/>
      <c r="H143" s="30"/>
      <c r="I143" s="29"/>
      <c r="J143" s="29"/>
      <c r="K143" s="71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>
      <c r="E144" s="31"/>
      <c r="F144" s="31"/>
      <c r="G144" s="31"/>
      <c r="H144" s="30"/>
      <c r="I144" s="29"/>
      <c r="J144" s="29"/>
      <c r="K144" s="71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>
      <c r="E145" s="31"/>
      <c r="F145" s="31"/>
      <c r="G145" s="31"/>
      <c r="H145" s="30"/>
      <c r="I145" s="29"/>
      <c r="J145" s="29"/>
      <c r="K145" s="71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>
      <c r="E146" s="31"/>
      <c r="F146" s="31"/>
      <c r="G146" s="31"/>
      <c r="H146" s="30"/>
      <c r="I146" s="29"/>
      <c r="J146" s="29"/>
      <c r="K146" s="71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>
      <c r="E147" s="31"/>
      <c r="F147" s="31"/>
      <c r="G147" s="31"/>
      <c r="H147" s="30"/>
      <c r="I147" s="29"/>
      <c r="J147" s="29"/>
      <c r="K147" s="71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>
      <c r="E148" s="31"/>
      <c r="F148" s="31"/>
      <c r="G148" s="31"/>
      <c r="H148" s="30"/>
      <c r="I148" s="29"/>
      <c r="J148" s="29"/>
      <c r="K148" s="71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>
      <c r="E149" s="31"/>
      <c r="F149" s="31"/>
      <c r="G149" s="31"/>
      <c r="H149" s="30"/>
      <c r="I149" s="29"/>
      <c r="J149" s="29"/>
      <c r="K149" s="71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>
      <c r="E150" s="31"/>
      <c r="F150" s="31"/>
      <c r="G150" s="31"/>
      <c r="H150" s="30"/>
      <c r="I150" s="29"/>
      <c r="J150" s="29"/>
      <c r="K150" s="71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>
      <c r="E151" s="31"/>
      <c r="F151" s="31"/>
      <c r="G151" s="31"/>
      <c r="H151" s="30"/>
      <c r="I151" s="29"/>
      <c r="J151" s="29"/>
      <c r="K151" s="71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>
      <c r="E152" s="31"/>
      <c r="F152" s="31"/>
      <c r="G152" s="31"/>
      <c r="H152" s="30"/>
      <c r="I152" s="29"/>
      <c r="J152" s="29"/>
      <c r="K152" s="71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>
      <c r="E153" s="31"/>
      <c r="F153" s="31"/>
      <c r="G153" s="31"/>
      <c r="H153" s="30"/>
      <c r="I153" s="29"/>
      <c r="J153" s="29"/>
      <c r="K153" s="71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>
      <c r="E154" s="31"/>
      <c r="F154" s="31"/>
      <c r="G154" s="31"/>
      <c r="H154" s="30"/>
      <c r="I154" s="29"/>
      <c r="J154" s="29"/>
      <c r="K154" s="71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>
      <c r="E155" s="31"/>
      <c r="F155" s="31"/>
      <c r="G155" s="31"/>
      <c r="H155" s="30"/>
      <c r="I155" s="29"/>
      <c r="J155" s="29"/>
      <c r="K155" s="71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>
      <c r="E156" s="31"/>
      <c r="F156" s="31"/>
      <c r="G156" s="31"/>
      <c r="H156" s="30"/>
      <c r="I156" s="29"/>
      <c r="J156" s="29"/>
      <c r="K156" s="71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>
      <c r="E157" s="31"/>
      <c r="F157" s="31"/>
      <c r="G157" s="31"/>
      <c r="H157" s="30"/>
      <c r="I157" s="29"/>
      <c r="J157" s="29"/>
      <c r="K157" s="71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>
      <c r="E158" s="31"/>
      <c r="F158" s="31"/>
      <c r="G158" s="31"/>
      <c r="H158" s="30"/>
      <c r="I158" s="29"/>
      <c r="J158" s="29"/>
      <c r="K158" s="71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>
      <c r="E159" s="31"/>
      <c r="F159" s="31"/>
      <c r="G159" s="31"/>
      <c r="H159" s="30"/>
      <c r="I159" s="29"/>
      <c r="J159" s="29"/>
      <c r="K159" s="71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>
      <c r="E160" s="31"/>
      <c r="F160" s="31"/>
      <c r="G160" s="31"/>
      <c r="H160" s="30"/>
      <c r="I160" s="29"/>
      <c r="J160" s="29"/>
      <c r="K160" s="71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>
      <c r="E161" s="31"/>
      <c r="F161" s="31"/>
      <c r="G161" s="31"/>
      <c r="H161" s="30"/>
      <c r="I161" s="29"/>
      <c r="J161" s="29"/>
      <c r="K161" s="71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>
      <c r="E162" s="31"/>
      <c r="F162" s="31"/>
      <c r="G162" s="31"/>
      <c r="H162" s="30"/>
      <c r="I162" s="29"/>
      <c r="J162" s="29"/>
      <c r="K162" s="71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>
      <c r="E163" s="31"/>
      <c r="F163" s="31"/>
      <c r="G163" s="31"/>
      <c r="H163" s="30"/>
      <c r="I163" s="29"/>
      <c r="J163" s="29"/>
      <c r="K163" s="71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>
      <c r="E164" s="31"/>
      <c r="F164" s="31"/>
      <c r="G164" s="31"/>
      <c r="H164" s="30"/>
      <c r="I164" s="29"/>
      <c r="J164" s="29"/>
      <c r="K164" s="71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>
      <c r="E165" s="31"/>
      <c r="F165" s="31"/>
      <c r="G165" s="31"/>
      <c r="H165" s="30"/>
      <c r="I165" s="29"/>
      <c r="J165" s="29"/>
      <c r="K165" s="71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>
      <c r="E166" s="31"/>
      <c r="F166" s="31"/>
      <c r="G166" s="31"/>
      <c r="H166" s="30"/>
      <c r="I166" s="29"/>
      <c r="J166" s="29"/>
      <c r="K166" s="71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>
      <c r="E167" s="31"/>
      <c r="F167" s="31"/>
      <c r="G167" s="31"/>
      <c r="H167" s="30"/>
      <c r="I167" s="29"/>
      <c r="J167" s="29"/>
      <c r="K167" s="71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>
      <c r="E168" s="31"/>
      <c r="F168" s="31"/>
      <c r="G168" s="31"/>
      <c r="H168" s="30"/>
      <c r="I168" s="29"/>
      <c r="J168" s="29"/>
      <c r="K168" s="71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>
      <c r="E169" s="31"/>
      <c r="F169" s="31"/>
      <c r="G169" s="31"/>
      <c r="H169" s="30"/>
      <c r="I169" s="29"/>
      <c r="J169" s="29"/>
      <c r="K169" s="71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>
      <c r="E170" s="31"/>
      <c r="F170" s="31"/>
      <c r="G170" s="31"/>
      <c r="H170" s="30"/>
      <c r="I170" s="29"/>
      <c r="J170" s="29"/>
      <c r="K170" s="71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>
      <c r="E171" s="31"/>
      <c r="F171" s="31"/>
      <c r="G171" s="31"/>
      <c r="H171" s="30"/>
      <c r="I171" s="29"/>
      <c r="J171" s="29"/>
      <c r="K171" s="71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>
      <c r="E172" s="31"/>
      <c r="F172" s="31"/>
      <c r="G172" s="31"/>
      <c r="H172" s="30"/>
      <c r="I172" s="29"/>
      <c r="J172" s="29"/>
      <c r="K172" s="71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>
      <c r="E173" s="31"/>
      <c r="F173" s="31"/>
      <c r="G173" s="31"/>
      <c r="H173" s="30"/>
      <c r="I173" s="29"/>
      <c r="J173" s="29"/>
      <c r="K173" s="71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>
      <c r="E174" s="31"/>
      <c r="F174" s="31"/>
      <c r="G174" s="31"/>
      <c r="H174" s="30"/>
      <c r="I174" s="29"/>
      <c r="J174" s="29"/>
      <c r="K174" s="71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>
      <c r="E175" s="31"/>
      <c r="F175" s="31"/>
      <c r="G175" s="31"/>
      <c r="H175" s="30"/>
      <c r="I175" s="29"/>
      <c r="J175" s="29"/>
      <c r="K175" s="71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>
      <c r="E176" s="31"/>
      <c r="F176" s="31"/>
      <c r="G176" s="31"/>
      <c r="H176" s="30"/>
      <c r="I176" s="29"/>
      <c r="J176" s="29"/>
      <c r="K176" s="71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>
      <c r="E177" s="31"/>
      <c r="F177" s="31"/>
      <c r="G177" s="31"/>
      <c r="H177" s="30"/>
      <c r="I177" s="29"/>
      <c r="J177" s="29"/>
      <c r="K177" s="71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>
      <c r="E178" s="31"/>
      <c r="F178" s="31"/>
      <c r="G178" s="31"/>
      <c r="H178" s="30"/>
      <c r="I178" s="29"/>
      <c r="J178" s="29"/>
      <c r="K178" s="71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>
      <c r="E179" s="31"/>
      <c r="F179" s="31"/>
      <c r="G179" s="31"/>
      <c r="H179" s="30"/>
      <c r="I179" s="29"/>
      <c r="J179" s="29"/>
      <c r="K179" s="71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>
      <c r="E180" s="31"/>
      <c r="F180" s="31"/>
      <c r="G180" s="31"/>
      <c r="H180" s="30"/>
      <c r="I180" s="29"/>
      <c r="J180" s="29"/>
      <c r="K180" s="71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>
      <c r="E181" s="31"/>
      <c r="F181" s="31"/>
      <c r="G181" s="31"/>
      <c r="H181" s="30"/>
      <c r="I181" s="29"/>
      <c r="J181" s="29"/>
      <c r="K181" s="71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>
      <c r="E182" s="31"/>
      <c r="F182" s="31"/>
      <c r="G182" s="31"/>
      <c r="H182" s="30"/>
      <c r="I182" s="29"/>
      <c r="J182" s="29"/>
      <c r="K182" s="71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>
      <c r="E183" s="31"/>
      <c r="F183" s="31"/>
      <c r="G183" s="31"/>
      <c r="H183" s="30"/>
      <c r="I183" s="29"/>
      <c r="J183" s="29"/>
      <c r="K183" s="71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>
      <c r="E184" s="31"/>
      <c r="F184" s="31"/>
      <c r="G184" s="31"/>
      <c r="H184" s="30"/>
      <c r="I184" s="29"/>
      <c r="J184" s="29"/>
      <c r="K184" s="71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>
      <c r="E185" s="31"/>
      <c r="F185" s="31"/>
      <c r="G185" s="31"/>
      <c r="H185" s="30"/>
      <c r="I185" s="29"/>
      <c r="J185" s="29"/>
      <c r="K185" s="71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>
      <c r="E186" s="31"/>
      <c r="F186" s="31"/>
      <c r="G186" s="31"/>
      <c r="H186" s="30"/>
      <c r="I186" s="29"/>
      <c r="J186" s="29"/>
      <c r="K186" s="71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>
      <c r="E187" s="31"/>
      <c r="F187" s="31"/>
      <c r="G187" s="31"/>
      <c r="H187" s="30"/>
      <c r="I187" s="29"/>
      <c r="J187" s="29"/>
      <c r="K187" s="71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>
      <c r="E188" s="31"/>
      <c r="F188" s="31"/>
      <c r="G188" s="31"/>
      <c r="H188" s="30"/>
      <c r="I188" s="29"/>
      <c r="J188" s="29"/>
      <c r="K188" s="71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>
      <c r="E189" s="31"/>
      <c r="F189" s="31"/>
      <c r="G189" s="31"/>
      <c r="H189" s="30"/>
      <c r="I189" s="29"/>
      <c r="J189" s="29"/>
      <c r="K189" s="71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>
      <c r="E190" s="31"/>
      <c r="F190" s="31"/>
      <c r="G190" s="31"/>
      <c r="H190" s="30"/>
      <c r="I190" s="29"/>
      <c r="J190" s="29"/>
      <c r="K190" s="71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>
      <c r="E191" s="31"/>
      <c r="F191" s="31"/>
      <c r="G191" s="31"/>
      <c r="H191" s="30"/>
      <c r="I191" s="29"/>
      <c r="J191" s="29"/>
      <c r="K191" s="71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>
      <c r="E192" s="31"/>
      <c r="F192" s="31"/>
      <c r="G192" s="31"/>
      <c r="H192" s="30"/>
      <c r="I192" s="29"/>
      <c r="J192" s="29"/>
      <c r="K192" s="71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>
      <c r="E193" s="31"/>
      <c r="F193" s="31"/>
      <c r="G193" s="31"/>
      <c r="H193" s="30"/>
      <c r="I193" s="29"/>
      <c r="J193" s="29"/>
      <c r="K193" s="71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>
      <c r="E194" s="31"/>
      <c r="F194" s="31"/>
      <c r="G194" s="31"/>
      <c r="H194" s="30"/>
      <c r="I194" s="29"/>
      <c r="J194" s="29"/>
      <c r="K194" s="71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>
      <c r="E195" s="31"/>
      <c r="F195" s="31"/>
      <c r="G195" s="31"/>
      <c r="H195" s="30"/>
      <c r="I195" s="29"/>
      <c r="J195" s="29"/>
      <c r="K195" s="71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>
      <c r="E196" s="31"/>
      <c r="F196" s="31"/>
      <c r="G196" s="31"/>
      <c r="H196" s="30"/>
      <c r="I196" s="29"/>
      <c r="J196" s="29"/>
      <c r="K196" s="71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>
      <c r="E197" s="31"/>
      <c r="F197" s="31"/>
      <c r="G197" s="31"/>
      <c r="H197" s="30"/>
      <c r="I197" s="29"/>
      <c r="J197" s="29"/>
      <c r="K197" s="71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>
      <c r="E198" s="31"/>
      <c r="F198" s="31"/>
      <c r="G198" s="31"/>
      <c r="H198" s="30"/>
      <c r="I198" s="29"/>
      <c r="J198" s="29"/>
      <c r="K198" s="71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>
      <c r="E199" s="31"/>
      <c r="F199" s="31"/>
      <c r="G199" s="31"/>
      <c r="H199" s="30"/>
      <c r="I199" s="29"/>
      <c r="J199" s="29"/>
      <c r="K199" s="71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>
      <c r="E200" s="31"/>
      <c r="F200" s="31"/>
      <c r="G200" s="31"/>
      <c r="H200" s="30"/>
      <c r="I200" s="29"/>
      <c r="J200" s="29"/>
      <c r="K200" s="71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>
      <c r="E201" s="31"/>
      <c r="F201" s="31"/>
      <c r="G201" s="31"/>
      <c r="H201" s="30"/>
      <c r="I201" s="29"/>
      <c r="J201" s="29"/>
      <c r="K201" s="71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>
      <c r="E202" s="31"/>
      <c r="F202" s="31"/>
      <c r="G202" s="31"/>
      <c r="H202" s="30"/>
      <c r="I202" s="29"/>
      <c r="J202" s="29"/>
      <c r="K202" s="71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>
      <c r="E203" s="31"/>
      <c r="F203" s="31"/>
      <c r="G203" s="31"/>
      <c r="H203" s="30"/>
      <c r="I203" s="29"/>
      <c r="J203" s="29"/>
      <c r="K203" s="71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>
      <c r="E204" s="31"/>
      <c r="F204" s="31"/>
      <c r="G204" s="31"/>
      <c r="H204" s="30"/>
      <c r="I204" s="29"/>
      <c r="J204" s="29"/>
      <c r="K204" s="71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>
      <c r="E205" s="31"/>
      <c r="F205" s="31"/>
      <c r="G205" s="31"/>
      <c r="H205" s="30"/>
      <c r="I205" s="29"/>
      <c r="J205" s="29"/>
      <c r="K205" s="71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>
      <c r="E206" s="31"/>
      <c r="F206" s="31"/>
      <c r="G206" s="31"/>
      <c r="H206" s="30"/>
      <c r="I206" s="29"/>
      <c r="J206" s="29"/>
      <c r="K206" s="71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>
      <c r="E207" s="31"/>
      <c r="F207" s="31"/>
      <c r="G207" s="31"/>
      <c r="H207" s="30"/>
      <c r="I207" s="29"/>
      <c r="J207" s="29"/>
      <c r="K207" s="71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>
      <c r="E208" s="31"/>
      <c r="F208" s="31"/>
      <c r="G208" s="31"/>
      <c r="H208" s="30"/>
      <c r="I208" s="29"/>
      <c r="J208" s="29"/>
      <c r="K208" s="71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>
      <c r="E209" s="31"/>
      <c r="F209" s="31"/>
      <c r="G209" s="31"/>
      <c r="H209" s="30"/>
      <c r="I209" s="29"/>
      <c r="J209" s="29"/>
      <c r="K209" s="71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>
      <c r="E210" s="31"/>
      <c r="F210" s="31"/>
      <c r="G210" s="31"/>
      <c r="H210" s="30"/>
      <c r="I210" s="29"/>
      <c r="J210" s="29"/>
      <c r="K210" s="71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>
      <c r="E211" s="31"/>
      <c r="F211" s="31"/>
      <c r="G211" s="31"/>
      <c r="H211" s="30"/>
      <c r="I211" s="29"/>
      <c r="J211" s="29"/>
      <c r="K211" s="71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>
      <c r="E212" s="31"/>
      <c r="F212" s="31"/>
      <c r="G212" s="31"/>
      <c r="H212" s="30"/>
      <c r="I212" s="29"/>
      <c r="J212" s="29"/>
      <c r="K212" s="71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>
      <c r="E213" s="31"/>
      <c r="F213" s="31"/>
      <c r="G213" s="31"/>
      <c r="H213" s="30"/>
      <c r="I213" s="29"/>
      <c r="J213" s="29"/>
      <c r="K213" s="71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>
      <c r="E214" s="31"/>
      <c r="F214" s="31"/>
      <c r="G214" s="31"/>
      <c r="H214" s="30"/>
      <c r="I214" s="29"/>
      <c r="J214" s="29"/>
      <c r="K214" s="71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>
      <c r="E215" s="31"/>
      <c r="F215" s="31"/>
      <c r="G215" s="31"/>
      <c r="H215" s="30"/>
      <c r="I215" s="29"/>
      <c r="J215" s="29"/>
      <c r="K215" s="71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>
      <c r="E216" s="31"/>
      <c r="F216" s="31"/>
      <c r="G216" s="31"/>
      <c r="H216" s="30"/>
      <c r="I216" s="29"/>
      <c r="J216" s="29"/>
      <c r="K216" s="71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>
      <c r="E217" s="31"/>
      <c r="F217" s="31"/>
      <c r="G217" s="31"/>
      <c r="H217" s="30"/>
      <c r="I217" s="29"/>
      <c r="J217" s="29"/>
      <c r="K217" s="71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>
      <c r="E218" s="31"/>
      <c r="F218" s="31"/>
      <c r="G218" s="31"/>
      <c r="H218" s="30"/>
      <c r="I218" s="29"/>
      <c r="J218" s="29"/>
      <c r="K218" s="71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>
      <c r="E219" s="31"/>
      <c r="F219" s="31"/>
      <c r="G219" s="31"/>
      <c r="H219" s="30"/>
      <c r="I219" s="29"/>
      <c r="J219" s="29"/>
      <c r="K219" s="71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>
      <c r="E220" s="31"/>
      <c r="F220" s="31"/>
      <c r="G220" s="31"/>
      <c r="H220" s="30"/>
      <c r="I220" s="29"/>
      <c r="J220" s="29"/>
      <c r="K220" s="71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>
      <c r="E221" s="31"/>
      <c r="F221" s="31"/>
      <c r="G221" s="31"/>
      <c r="H221" s="30"/>
      <c r="I221" s="29"/>
      <c r="J221" s="29"/>
      <c r="K221" s="71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>
      <c r="E222" s="31"/>
      <c r="F222" s="31"/>
      <c r="G222" s="31"/>
      <c r="H222" s="30"/>
      <c r="I222" s="29"/>
      <c r="J222" s="29"/>
      <c r="K222" s="71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>
      <c r="E223" s="31"/>
      <c r="F223" s="31"/>
      <c r="G223" s="31"/>
      <c r="H223" s="30"/>
      <c r="I223" s="29"/>
      <c r="J223" s="29"/>
      <c r="K223" s="71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>
      <c r="E224" s="31"/>
      <c r="F224" s="31"/>
      <c r="G224" s="31"/>
      <c r="H224" s="30"/>
      <c r="I224" s="29"/>
      <c r="J224" s="29"/>
      <c r="K224" s="71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>
      <c r="E225" s="31"/>
      <c r="F225" s="31"/>
      <c r="G225" s="31"/>
      <c r="H225" s="30"/>
      <c r="I225" s="29"/>
      <c r="J225" s="29"/>
      <c r="K225" s="71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>
      <c r="E226" s="31"/>
      <c r="F226" s="31"/>
      <c r="G226" s="31"/>
      <c r="H226" s="30"/>
      <c r="I226" s="29"/>
      <c r="J226" s="29"/>
      <c r="K226" s="71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>
      <c r="E227" s="31"/>
      <c r="F227" s="31"/>
      <c r="G227" s="31"/>
      <c r="H227" s="30"/>
      <c r="I227" s="29"/>
      <c r="J227" s="29"/>
      <c r="K227" s="71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>
      <c r="E228" s="31"/>
      <c r="F228" s="31"/>
      <c r="G228" s="31"/>
      <c r="H228" s="30"/>
      <c r="I228" s="29"/>
      <c r="J228" s="29"/>
      <c r="K228" s="71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>
      <c r="E229" s="31"/>
      <c r="F229" s="31"/>
      <c r="G229" s="31"/>
      <c r="H229" s="30"/>
      <c r="I229" s="29"/>
      <c r="J229" s="29"/>
      <c r="K229" s="71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>
      <c r="E230" s="31"/>
      <c r="F230" s="31"/>
      <c r="G230" s="31"/>
      <c r="H230" s="30"/>
      <c r="I230" s="29"/>
      <c r="J230" s="29"/>
      <c r="K230" s="71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>
      <c r="E231" s="31"/>
      <c r="F231" s="31"/>
      <c r="G231" s="31"/>
      <c r="H231" s="30"/>
      <c r="I231" s="29"/>
      <c r="J231" s="29"/>
      <c r="K231" s="71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>
      <c r="E232" s="31"/>
      <c r="F232" s="31"/>
      <c r="G232" s="31"/>
      <c r="H232" s="30"/>
      <c r="I232" s="29"/>
      <c r="J232" s="29"/>
      <c r="K232" s="71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>
      <c r="E233" s="31"/>
      <c r="F233" s="31"/>
      <c r="G233" s="31"/>
      <c r="H233" s="30"/>
      <c r="I233" s="29"/>
      <c r="J233" s="29"/>
      <c r="K233" s="71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>
      <c r="E234" s="31"/>
      <c r="F234" s="31"/>
      <c r="G234" s="31"/>
      <c r="H234" s="30"/>
      <c r="I234" s="29"/>
      <c r="J234" s="29"/>
      <c r="K234" s="71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>
      <c r="E235" s="31"/>
      <c r="F235" s="31"/>
      <c r="G235" s="31"/>
      <c r="H235" s="30"/>
      <c r="I235" s="29"/>
      <c r="J235" s="29"/>
      <c r="K235" s="71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>
      <c r="E236" s="31"/>
      <c r="F236" s="31"/>
      <c r="G236" s="31"/>
      <c r="H236" s="30"/>
      <c r="I236" s="29"/>
      <c r="J236" s="29"/>
      <c r="K236" s="71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>
      <c r="E237" s="31"/>
      <c r="F237" s="31"/>
      <c r="G237" s="31"/>
      <c r="H237" s="30"/>
      <c r="I237" s="29"/>
      <c r="J237" s="29"/>
      <c r="K237" s="71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>
      <c r="E238" s="31"/>
      <c r="F238" s="31"/>
      <c r="G238" s="31"/>
      <c r="H238" s="30"/>
      <c r="I238" s="29"/>
      <c r="J238" s="29"/>
      <c r="K238" s="71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>
      <c r="E239" s="31"/>
      <c r="F239" s="31"/>
      <c r="G239" s="31"/>
      <c r="H239" s="30"/>
      <c r="I239" s="29"/>
      <c r="J239" s="29"/>
      <c r="K239" s="71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>
      <c r="E240" s="31"/>
      <c r="F240" s="31"/>
      <c r="G240" s="31"/>
      <c r="H240" s="30"/>
      <c r="I240" s="29"/>
      <c r="J240" s="29"/>
      <c r="K240" s="71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>
      <c r="E241" s="31"/>
      <c r="F241" s="31"/>
      <c r="G241" s="31"/>
      <c r="H241" s="30"/>
      <c r="I241" s="29"/>
      <c r="J241" s="29"/>
      <c r="K241" s="71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>
      <c r="E242" s="31"/>
      <c r="F242" s="31"/>
      <c r="G242" s="31"/>
      <c r="H242" s="30"/>
      <c r="I242" s="29"/>
      <c r="J242" s="29"/>
      <c r="K242" s="71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>
      <c r="E243" s="31"/>
      <c r="F243" s="31"/>
      <c r="G243" s="31"/>
      <c r="H243" s="30"/>
      <c r="I243" s="29"/>
      <c r="J243" s="29"/>
      <c r="K243" s="71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>
      <c r="E244" s="31"/>
      <c r="F244" s="31"/>
      <c r="G244" s="31"/>
      <c r="H244" s="30"/>
      <c r="I244" s="29"/>
      <c r="J244" s="29"/>
      <c r="K244" s="71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>
      <c r="E245" s="31"/>
      <c r="F245" s="31"/>
      <c r="G245" s="31"/>
      <c r="H245" s="30"/>
      <c r="I245" s="29"/>
      <c r="J245" s="29"/>
      <c r="K245" s="71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>
      <c r="E246" s="31"/>
      <c r="F246" s="31"/>
      <c r="G246" s="31"/>
      <c r="H246" s="30"/>
      <c r="I246" s="29"/>
      <c r="J246" s="29"/>
      <c r="K246" s="71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>
      <c r="E247" s="31"/>
      <c r="F247" s="31"/>
      <c r="G247" s="31"/>
      <c r="H247" s="30"/>
      <c r="I247" s="29"/>
      <c r="J247" s="29"/>
      <c r="K247" s="71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>
      <c r="E248" s="31"/>
      <c r="F248" s="31"/>
      <c r="G248" s="31"/>
      <c r="H248" s="30"/>
      <c r="I248" s="29"/>
      <c r="J248" s="29"/>
      <c r="K248" s="71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>
      <c r="E249" s="31"/>
      <c r="F249" s="31"/>
      <c r="G249" s="31"/>
      <c r="H249" s="30"/>
      <c r="I249" s="29"/>
      <c r="J249" s="29"/>
      <c r="K249" s="71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>
      <c r="E250" s="31"/>
      <c r="F250" s="31"/>
      <c r="G250" s="31"/>
      <c r="H250" s="30"/>
      <c r="I250" s="29"/>
      <c r="J250" s="29"/>
      <c r="K250" s="71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>
      <c r="E251" s="31"/>
      <c r="F251" s="31"/>
      <c r="G251" s="31"/>
      <c r="H251" s="30"/>
      <c r="I251" s="29"/>
      <c r="J251" s="29"/>
      <c r="K251" s="71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>
      <c r="E252" s="31"/>
      <c r="F252" s="31"/>
      <c r="G252" s="31"/>
      <c r="H252" s="30"/>
      <c r="I252" s="29"/>
      <c r="J252" s="29"/>
      <c r="K252" s="71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>
      <c r="E253" s="31"/>
      <c r="F253" s="31"/>
      <c r="G253" s="31"/>
      <c r="H253" s="30"/>
      <c r="I253" s="29"/>
      <c r="J253" s="29"/>
      <c r="K253" s="71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>
      <c r="E254" s="31"/>
      <c r="F254" s="31"/>
      <c r="G254" s="31"/>
      <c r="H254" s="30"/>
      <c r="I254" s="29"/>
      <c r="J254" s="29"/>
      <c r="K254" s="71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>
      <c r="E255" s="31"/>
      <c r="F255" s="31"/>
      <c r="G255" s="31"/>
      <c r="H255" s="30"/>
      <c r="I255" s="29"/>
      <c r="J255" s="29"/>
      <c r="K255" s="71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>
      <c r="E256" s="31"/>
      <c r="F256" s="31"/>
      <c r="G256" s="31"/>
      <c r="H256" s="30"/>
      <c r="I256" s="29"/>
      <c r="J256" s="29"/>
      <c r="K256" s="71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>
      <c r="E257" s="31"/>
      <c r="F257" s="31"/>
      <c r="G257" s="31"/>
      <c r="H257" s="30"/>
      <c r="I257" s="29"/>
      <c r="J257" s="29"/>
      <c r="K257" s="71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>
      <c r="E258" s="31"/>
      <c r="F258" s="31"/>
      <c r="G258" s="31"/>
      <c r="H258" s="30"/>
      <c r="I258" s="29"/>
      <c r="J258" s="29"/>
      <c r="K258" s="71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>
      <c r="E259" s="31"/>
      <c r="F259" s="31"/>
      <c r="G259" s="31"/>
      <c r="H259" s="30"/>
      <c r="I259" s="29"/>
      <c r="J259" s="29"/>
      <c r="K259" s="71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>
      <c r="E260" s="31"/>
      <c r="F260" s="31"/>
      <c r="G260" s="31"/>
      <c r="H260" s="30"/>
      <c r="I260" s="29"/>
      <c r="J260" s="29"/>
      <c r="K260" s="71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>
      <c r="E261" s="31"/>
      <c r="F261" s="31"/>
      <c r="G261" s="31"/>
      <c r="H261" s="30"/>
      <c r="I261" s="29"/>
      <c r="J261" s="29"/>
      <c r="K261" s="71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>
      <c r="E262" s="31"/>
      <c r="F262" s="31"/>
      <c r="G262" s="31"/>
      <c r="H262" s="30"/>
      <c r="I262" s="29"/>
      <c r="J262" s="29"/>
      <c r="K262" s="71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>
      <c r="E263" s="31"/>
      <c r="F263" s="31"/>
      <c r="G263" s="31"/>
      <c r="H263" s="30"/>
      <c r="I263" s="29"/>
      <c r="J263" s="29"/>
      <c r="K263" s="71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>
      <c r="E264" s="31"/>
      <c r="F264" s="31"/>
      <c r="G264" s="31"/>
      <c r="H264" s="30"/>
      <c r="I264" s="29"/>
      <c r="J264" s="29"/>
      <c r="K264" s="71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>
      <c r="E265" s="31"/>
      <c r="F265" s="31"/>
      <c r="G265" s="31"/>
      <c r="H265" s="30"/>
      <c r="I265" s="29"/>
      <c r="J265" s="29"/>
      <c r="K265" s="71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>
      <c r="E266" s="31"/>
      <c r="F266" s="31"/>
      <c r="G266" s="31"/>
      <c r="H266" s="30"/>
      <c r="I266" s="29"/>
      <c r="J266" s="29"/>
      <c r="K266" s="71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>
      <c r="E267" s="31"/>
      <c r="F267" s="31"/>
      <c r="G267" s="31"/>
      <c r="H267" s="30"/>
      <c r="I267" s="29"/>
      <c r="J267" s="29"/>
      <c r="K267" s="71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>
      <c r="E268" s="31"/>
      <c r="F268" s="31"/>
      <c r="G268" s="31"/>
      <c r="H268" s="30"/>
      <c r="I268" s="29"/>
      <c r="J268" s="29"/>
      <c r="K268" s="71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>
      <c r="E269" s="31"/>
      <c r="F269" s="31"/>
      <c r="G269" s="31"/>
      <c r="H269" s="30"/>
      <c r="I269" s="29"/>
      <c r="J269" s="29"/>
      <c r="K269" s="71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>
      <c r="E270" s="31"/>
      <c r="F270" s="31"/>
      <c r="G270" s="31"/>
      <c r="H270" s="30"/>
      <c r="I270" s="29"/>
      <c r="J270" s="29"/>
      <c r="K270" s="71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>
      <c r="E271" s="31"/>
      <c r="F271" s="31"/>
      <c r="G271" s="31"/>
      <c r="H271" s="30"/>
      <c r="I271" s="29"/>
      <c r="J271" s="29"/>
      <c r="K271" s="71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>
      <c r="E272" s="31"/>
      <c r="F272" s="31"/>
      <c r="G272" s="31"/>
      <c r="H272" s="30"/>
      <c r="I272" s="29"/>
      <c r="J272" s="29"/>
      <c r="K272" s="71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>
      <c r="E273" s="31"/>
      <c r="F273" s="31"/>
      <c r="G273" s="31"/>
      <c r="H273" s="30"/>
      <c r="I273" s="29"/>
      <c r="J273" s="29"/>
      <c r="K273" s="71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>
      <c r="E274" s="31"/>
      <c r="F274" s="31"/>
      <c r="G274" s="31"/>
      <c r="H274" s="30"/>
      <c r="I274" s="29"/>
      <c r="J274" s="29"/>
      <c r="K274" s="71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>
      <c r="E275" s="31"/>
      <c r="F275" s="31"/>
      <c r="G275" s="31"/>
      <c r="H275" s="30"/>
      <c r="I275" s="29"/>
      <c r="J275" s="29"/>
      <c r="K275" s="71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>
      <c r="E276" s="31"/>
      <c r="F276" s="31"/>
      <c r="G276" s="31"/>
      <c r="H276" s="30"/>
      <c r="I276" s="29"/>
      <c r="J276" s="29"/>
      <c r="K276" s="71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>
      <c r="E277" s="31"/>
      <c r="F277" s="31"/>
      <c r="G277" s="31"/>
      <c r="H277" s="30"/>
      <c r="I277" s="29"/>
      <c r="J277" s="29"/>
      <c r="K277" s="71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>
      <c r="E278" s="31"/>
      <c r="F278" s="31"/>
      <c r="G278" s="31"/>
      <c r="H278" s="30"/>
      <c r="I278" s="29"/>
      <c r="J278" s="29"/>
      <c r="K278" s="71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>
      <c r="E279" s="31"/>
      <c r="F279" s="31"/>
      <c r="G279" s="31"/>
      <c r="H279" s="30"/>
      <c r="I279" s="29"/>
      <c r="J279" s="29"/>
      <c r="K279" s="71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>
      <c r="E280" s="31"/>
      <c r="F280" s="31"/>
      <c r="G280" s="31"/>
      <c r="H280" s="30"/>
      <c r="I280" s="29"/>
      <c r="J280" s="29"/>
      <c r="K280" s="71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>
      <c r="E281" s="31"/>
      <c r="F281" s="31"/>
      <c r="G281" s="31"/>
      <c r="H281" s="30"/>
      <c r="I281" s="29"/>
      <c r="J281" s="29"/>
      <c r="K281" s="71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>
      <c r="E282" s="31"/>
      <c r="F282" s="31"/>
      <c r="G282" s="31"/>
      <c r="H282" s="30"/>
      <c r="I282" s="29"/>
      <c r="J282" s="29"/>
      <c r="K282" s="71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>
      <c r="E283" s="31"/>
      <c r="F283" s="31"/>
      <c r="G283" s="31"/>
      <c r="H283" s="30"/>
      <c r="I283" s="29"/>
      <c r="J283" s="29"/>
      <c r="K283" s="71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>
      <c r="E284" s="31"/>
      <c r="F284" s="31"/>
      <c r="G284" s="31"/>
      <c r="H284" s="30"/>
      <c r="I284" s="29"/>
      <c r="J284" s="29"/>
      <c r="K284" s="71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>
      <c r="E285" s="31"/>
      <c r="F285" s="31"/>
      <c r="G285" s="31"/>
      <c r="H285" s="30"/>
      <c r="I285" s="29"/>
      <c r="J285" s="29"/>
      <c r="K285" s="71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>
      <c r="E286" s="31"/>
      <c r="F286" s="31"/>
      <c r="G286" s="31"/>
      <c r="H286" s="30"/>
      <c r="I286" s="29"/>
      <c r="J286" s="29"/>
      <c r="K286" s="71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>
      <c r="E287" s="31"/>
      <c r="F287" s="31"/>
      <c r="G287" s="31"/>
      <c r="H287" s="30"/>
      <c r="I287" s="29"/>
      <c r="J287" s="29"/>
      <c r="K287" s="71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>
      <c r="E288" s="31"/>
      <c r="F288" s="31"/>
      <c r="G288" s="31"/>
      <c r="H288" s="30"/>
      <c r="I288" s="29"/>
      <c r="J288" s="29"/>
      <c r="K288" s="71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>
      <c r="E289" s="31"/>
      <c r="F289" s="31"/>
      <c r="G289" s="31"/>
      <c r="H289" s="30"/>
      <c r="I289" s="29"/>
      <c r="J289" s="29"/>
      <c r="K289" s="71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>
      <c r="E290" s="31"/>
      <c r="F290" s="31"/>
      <c r="G290" s="31"/>
      <c r="H290" s="30"/>
      <c r="I290" s="29"/>
      <c r="J290" s="29"/>
      <c r="K290" s="71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>
      <c r="E291" s="31"/>
      <c r="F291" s="31"/>
      <c r="G291" s="31"/>
      <c r="H291" s="30"/>
      <c r="I291" s="29"/>
      <c r="J291" s="29"/>
      <c r="K291" s="71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>
      <c r="E292" s="31"/>
      <c r="F292" s="31"/>
      <c r="G292" s="31"/>
      <c r="H292" s="30"/>
      <c r="I292" s="29"/>
      <c r="J292" s="29"/>
      <c r="K292" s="71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>
      <c r="E293" s="31"/>
      <c r="F293" s="31"/>
      <c r="G293" s="31"/>
      <c r="H293" s="30"/>
      <c r="I293" s="29"/>
      <c r="J293" s="29"/>
      <c r="K293" s="71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>
      <c r="E294" s="31"/>
      <c r="F294" s="31"/>
      <c r="G294" s="31"/>
      <c r="H294" s="30"/>
      <c r="I294" s="29"/>
      <c r="J294" s="29"/>
      <c r="K294" s="71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>
      <c r="E295" s="31"/>
      <c r="F295" s="31"/>
      <c r="G295" s="31"/>
      <c r="H295" s="30"/>
      <c r="I295" s="29"/>
      <c r="J295" s="29"/>
      <c r="K295" s="71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>
      <c r="E296" s="31"/>
      <c r="F296" s="31"/>
      <c r="G296" s="31"/>
      <c r="H296" s="30"/>
      <c r="I296" s="29"/>
      <c r="J296" s="29"/>
      <c r="K296" s="71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>
      <c r="E297" s="31"/>
      <c r="F297" s="31"/>
      <c r="G297" s="31"/>
      <c r="H297" s="30"/>
      <c r="I297" s="29"/>
      <c r="J297" s="29"/>
      <c r="K297" s="71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>
      <c r="E298" s="31"/>
      <c r="F298" s="31"/>
      <c r="G298" s="31"/>
      <c r="H298" s="30"/>
      <c r="I298" s="29"/>
      <c r="J298" s="29"/>
      <c r="K298" s="71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>
      <c r="E299" s="31"/>
      <c r="F299" s="31"/>
      <c r="G299" s="31"/>
      <c r="H299" s="30"/>
      <c r="I299" s="29"/>
      <c r="J299" s="29"/>
      <c r="K299" s="71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>
      <c r="E300" s="31"/>
      <c r="F300" s="31"/>
      <c r="G300" s="31"/>
      <c r="H300" s="30"/>
      <c r="I300" s="29"/>
      <c r="J300" s="29"/>
      <c r="K300" s="71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>
      <c r="E301" s="31"/>
      <c r="F301" s="31"/>
      <c r="G301" s="31"/>
      <c r="H301" s="30"/>
      <c r="I301" s="29"/>
      <c r="J301" s="29"/>
      <c r="K301" s="71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>
      <c r="E302" s="31"/>
      <c r="F302" s="31"/>
      <c r="G302" s="31"/>
      <c r="H302" s="30"/>
      <c r="I302" s="29"/>
      <c r="J302" s="29"/>
      <c r="K302" s="71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>
      <c r="E303" s="31"/>
      <c r="F303" s="31"/>
      <c r="G303" s="31"/>
      <c r="H303" s="30"/>
      <c r="I303" s="29"/>
      <c r="J303" s="29"/>
      <c r="K303" s="71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>
      <c r="E304" s="31"/>
      <c r="F304" s="31"/>
      <c r="G304" s="31"/>
      <c r="H304" s="30"/>
      <c r="I304" s="29"/>
      <c r="J304" s="29"/>
      <c r="K304" s="71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>
      <c r="E305" s="31"/>
      <c r="F305" s="31"/>
      <c r="G305" s="31"/>
      <c r="H305" s="30"/>
      <c r="I305" s="29"/>
      <c r="J305" s="29"/>
      <c r="K305" s="71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>
      <c r="E306" s="31"/>
      <c r="F306" s="31"/>
      <c r="G306" s="31"/>
      <c r="H306" s="30"/>
      <c r="I306" s="29"/>
      <c r="J306" s="29"/>
      <c r="K306" s="71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>
      <c r="E307" s="31"/>
      <c r="F307" s="31"/>
      <c r="G307" s="31"/>
      <c r="H307" s="30"/>
      <c r="I307" s="29"/>
      <c r="J307" s="29"/>
      <c r="K307" s="71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>
      <c r="E308" s="31"/>
      <c r="F308" s="31"/>
      <c r="G308" s="31"/>
      <c r="H308" s="30"/>
      <c r="I308" s="29"/>
      <c r="J308" s="29"/>
      <c r="K308" s="71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>
      <c r="E309" s="31"/>
      <c r="F309" s="31"/>
      <c r="G309" s="31"/>
      <c r="H309" s="30"/>
      <c r="I309" s="29"/>
      <c r="J309" s="29"/>
      <c r="K309" s="71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>
      <c r="E310" s="31"/>
      <c r="F310" s="31"/>
      <c r="G310" s="31"/>
      <c r="H310" s="30"/>
      <c r="I310" s="29"/>
      <c r="J310" s="29"/>
      <c r="K310" s="71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>
      <c r="E311" s="31"/>
      <c r="F311" s="31"/>
      <c r="G311" s="31"/>
      <c r="H311" s="30"/>
      <c r="I311" s="29"/>
      <c r="J311" s="29"/>
      <c r="K311" s="71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>
      <c r="E312" s="31"/>
      <c r="F312" s="31"/>
      <c r="G312" s="31"/>
      <c r="H312" s="30"/>
      <c r="I312" s="29"/>
      <c r="J312" s="29"/>
      <c r="K312" s="71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>
      <c r="E313" s="31"/>
      <c r="F313" s="31"/>
      <c r="G313" s="31"/>
      <c r="H313" s="30"/>
      <c r="I313" s="29"/>
      <c r="J313" s="29"/>
      <c r="K313" s="71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>
      <c r="E314" s="31"/>
      <c r="F314" s="31"/>
      <c r="G314" s="31"/>
      <c r="H314" s="30"/>
      <c r="I314" s="29"/>
      <c r="J314" s="29"/>
      <c r="K314" s="71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>
      <c r="E315" s="31"/>
      <c r="F315" s="31"/>
      <c r="G315" s="31"/>
      <c r="H315" s="30"/>
      <c r="I315" s="29"/>
      <c r="J315" s="29"/>
      <c r="K315" s="71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>
      <c r="E316" s="31"/>
      <c r="F316" s="31"/>
      <c r="G316" s="31"/>
      <c r="H316" s="30"/>
      <c r="I316" s="29"/>
      <c r="J316" s="29"/>
      <c r="K316" s="71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>
      <c r="E317" s="31"/>
      <c r="F317" s="31"/>
      <c r="G317" s="31"/>
      <c r="H317" s="30"/>
      <c r="I317" s="29"/>
      <c r="J317" s="29"/>
      <c r="K317" s="71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>
      <c r="E318" s="31"/>
      <c r="F318" s="31"/>
      <c r="G318" s="31"/>
      <c r="H318" s="30"/>
      <c r="I318" s="29"/>
      <c r="J318" s="29"/>
      <c r="K318" s="71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>
      <c r="E319" s="31"/>
      <c r="F319" s="31"/>
      <c r="G319" s="31"/>
      <c r="H319" s="30"/>
      <c r="I319" s="29"/>
      <c r="J319" s="29"/>
      <c r="K319" s="71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>
      <c r="E320" s="31"/>
      <c r="F320" s="31"/>
      <c r="G320" s="31"/>
      <c r="H320" s="30"/>
      <c r="I320" s="29"/>
      <c r="J320" s="29"/>
      <c r="K320" s="71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>
      <c r="E321" s="31"/>
      <c r="F321" s="31"/>
      <c r="G321" s="31"/>
      <c r="H321" s="30"/>
      <c r="I321" s="29"/>
      <c r="J321" s="29"/>
      <c r="K321" s="71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>
      <c r="E322" s="31"/>
      <c r="F322" s="31"/>
      <c r="G322" s="31"/>
      <c r="H322" s="30"/>
      <c r="I322" s="29"/>
      <c r="J322" s="29"/>
      <c r="K322" s="71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>
      <c r="E323" s="31"/>
      <c r="F323" s="31"/>
      <c r="G323" s="31"/>
      <c r="H323" s="30"/>
      <c r="I323" s="29"/>
      <c r="J323" s="29"/>
      <c r="K323" s="71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>
      <c r="E324" s="31"/>
      <c r="F324" s="31"/>
      <c r="G324" s="31"/>
      <c r="H324" s="30"/>
      <c r="I324" s="29"/>
      <c r="J324" s="29"/>
      <c r="K324" s="71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>
      <c r="E325" s="31"/>
      <c r="F325" s="31"/>
      <c r="G325" s="31"/>
      <c r="H325" s="30"/>
      <c r="I325" s="29"/>
      <c r="J325" s="29"/>
      <c r="K325" s="71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>
      <c r="E326" s="31"/>
      <c r="F326" s="31"/>
      <c r="G326" s="31"/>
      <c r="H326" s="30"/>
      <c r="I326" s="29"/>
      <c r="J326" s="29"/>
      <c r="K326" s="71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>
      <c r="E327" s="31"/>
      <c r="F327" s="31"/>
      <c r="G327" s="31"/>
      <c r="H327" s="30"/>
      <c r="I327" s="29"/>
      <c r="J327" s="29"/>
      <c r="K327" s="71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>
      <c r="E328" s="31"/>
      <c r="F328" s="31"/>
      <c r="G328" s="31"/>
      <c r="H328" s="30"/>
      <c r="I328" s="29"/>
      <c r="J328" s="29"/>
      <c r="K328" s="71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>
      <c r="E329" s="31"/>
      <c r="F329" s="31"/>
      <c r="G329" s="31"/>
      <c r="H329" s="30"/>
      <c r="I329" s="29"/>
      <c r="J329" s="29"/>
      <c r="K329" s="71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>
      <c r="E330" s="31"/>
      <c r="F330" s="31"/>
      <c r="G330" s="31"/>
      <c r="H330" s="30"/>
      <c r="I330" s="29"/>
      <c r="J330" s="29"/>
      <c r="K330" s="71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>
      <c r="E331" s="31"/>
      <c r="F331" s="31"/>
      <c r="G331" s="31"/>
      <c r="H331" s="30"/>
      <c r="I331" s="29"/>
      <c r="J331" s="29"/>
      <c r="K331" s="71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>
      <c r="E332" s="31"/>
      <c r="F332" s="31"/>
      <c r="G332" s="31"/>
      <c r="H332" s="30"/>
      <c r="I332" s="29"/>
      <c r="J332" s="29"/>
      <c r="K332" s="71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>
      <c r="E333" s="31"/>
      <c r="F333" s="31"/>
      <c r="G333" s="31"/>
      <c r="H333" s="30"/>
      <c r="I333" s="29"/>
      <c r="J333" s="29"/>
      <c r="K333" s="71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>
      <c r="E334" s="31"/>
      <c r="F334" s="31"/>
      <c r="G334" s="31"/>
      <c r="H334" s="30"/>
      <c r="I334" s="29"/>
      <c r="J334" s="29"/>
      <c r="K334" s="71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>
      <c r="E335" s="31"/>
      <c r="F335" s="31"/>
      <c r="G335" s="31"/>
      <c r="H335" s="30"/>
      <c r="I335" s="29"/>
      <c r="J335" s="29"/>
      <c r="K335" s="71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>
      <c r="E336" s="31"/>
      <c r="F336" s="31"/>
      <c r="G336" s="31"/>
      <c r="H336" s="30"/>
      <c r="I336" s="29"/>
      <c r="J336" s="29"/>
      <c r="K336" s="71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>
      <c r="E337" s="31"/>
      <c r="F337" s="31"/>
      <c r="G337" s="31"/>
      <c r="H337" s="30"/>
      <c r="I337" s="29"/>
      <c r="J337" s="29"/>
      <c r="K337" s="71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>
      <c r="E338" s="31"/>
      <c r="F338" s="31"/>
      <c r="G338" s="31"/>
      <c r="H338" s="30"/>
      <c r="I338" s="29"/>
      <c r="J338" s="29"/>
      <c r="K338" s="71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>
      <c r="E339" s="31"/>
      <c r="F339" s="31"/>
      <c r="G339" s="31"/>
      <c r="H339" s="30"/>
      <c r="I339" s="29"/>
      <c r="J339" s="29"/>
      <c r="K339" s="71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>
      <c r="E340" s="31"/>
      <c r="F340" s="31"/>
      <c r="G340" s="31"/>
      <c r="H340" s="30"/>
      <c r="I340" s="29"/>
      <c r="J340" s="29"/>
      <c r="K340" s="71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>
      <c r="E341" s="31"/>
      <c r="F341" s="31"/>
      <c r="G341" s="31"/>
      <c r="H341" s="30"/>
      <c r="I341" s="29"/>
      <c r="J341" s="29"/>
      <c r="K341" s="71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>
      <c r="E342" s="31"/>
      <c r="F342" s="31"/>
      <c r="G342" s="31"/>
      <c r="H342" s="30"/>
      <c r="I342" s="29"/>
      <c r="J342" s="29"/>
      <c r="K342" s="71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>
      <c r="E343" s="31"/>
      <c r="F343" s="31"/>
      <c r="G343" s="31"/>
      <c r="H343" s="30"/>
      <c r="I343" s="29"/>
      <c r="J343" s="29"/>
      <c r="K343" s="71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>
      <c r="E344" s="31"/>
      <c r="F344" s="31"/>
      <c r="G344" s="31"/>
      <c r="H344" s="30"/>
      <c r="I344" s="29"/>
      <c r="J344" s="29"/>
      <c r="K344" s="71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>
      <c r="E345" s="31"/>
      <c r="F345" s="31"/>
      <c r="G345" s="31"/>
      <c r="H345" s="30"/>
      <c r="I345" s="29"/>
      <c r="J345" s="29"/>
      <c r="K345" s="71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>
      <c r="E346" s="31"/>
      <c r="F346" s="31"/>
      <c r="G346" s="31"/>
      <c r="H346" s="30"/>
      <c r="I346" s="29"/>
      <c r="J346" s="29"/>
      <c r="K346" s="71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>
      <c r="E347" s="31"/>
      <c r="F347" s="31"/>
      <c r="G347" s="31"/>
      <c r="H347" s="30"/>
      <c r="I347" s="29"/>
      <c r="J347" s="29"/>
      <c r="K347" s="71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>
      <c r="E348" s="31"/>
      <c r="F348" s="31"/>
      <c r="G348" s="31"/>
      <c r="H348" s="30"/>
      <c r="I348" s="29"/>
      <c r="J348" s="29"/>
      <c r="K348" s="71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>
      <c r="E349" s="31"/>
      <c r="F349" s="31"/>
      <c r="G349" s="31"/>
      <c r="H349" s="30"/>
      <c r="I349" s="29"/>
      <c r="J349" s="29"/>
      <c r="K349" s="71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>
      <c r="E350" s="31"/>
      <c r="F350" s="31"/>
      <c r="G350" s="31"/>
      <c r="H350" s="30"/>
      <c r="I350" s="29"/>
      <c r="J350" s="29"/>
      <c r="K350" s="71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>
      <c r="E351" s="31"/>
      <c r="F351" s="31"/>
      <c r="G351" s="31"/>
      <c r="H351" s="30"/>
      <c r="I351" s="29"/>
      <c r="J351" s="29"/>
      <c r="K351" s="71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>
      <c r="E352" s="31"/>
      <c r="F352" s="31"/>
      <c r="G352" s="31"/>
      <c r="H352" s="30"/>
      <c r="I352" s="29"/>
      <c r="J352" s="29"/>
      <c r="K352" s="71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>
      <c r="E353" s="31"/>
      <c r="F353" s="31"/>
      <c r="G353" s="31"/>
      <c r="H353" s="30"/>
      <c r="I353" s="29"/>
      <c r="J353" s="29"/>
      <c r="K353" s="71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>
      <c r="E354" s="31"/>
      <c r="F354" s="31"/>
      <c r="G354" s="31"/>
      <c r="H354" s="30"/>
      <c r="I354" s="29"/>
      <c r="J354" s="29"/>
      <c r="K354" s="71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>
      <c r="E355" s="31"/>
      <c r="F355" s="31"/>
      <c r="G355" s="31"/>
      <c r="H355" s="30"/>
      <c r="I355" s="29"/>
      <c r="J355" s="29"/>
      <c r="K355" s="71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>
      <c r="E356" s="31"/>
      <c r="F356" s="31"/>
      <c r="G356" s="31"/>
      <c r="H356" s="30"/>
      <c r="I356" s="29"/>
      <c r="J356" s="29"/>
      <c r="K356" s="71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>
      <c r="E357" s="31"/>
      <c r="F357" s="31"/>
      <c r="G357" s="31"/>
      <c r="H357" s="30"/>
      <c r="I357" s="29"/>
      <c r="J357" s="29"/>
      <c r="K357" s="71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>
      <c r="E358" s="31"/>
      <c r="F358" s="31"/>
      <c r="G358" s="31"/>
      <c r="H358" s="30"/>
      <c r="I358" s="29"/>
      <c r="J358" s="29"/>
      <c r="K358" s="71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>
      <c r="E359" s="31"/>
      <c r="F359" s="31"/>
      <c r="G359" s="31"/>
      <c r="H359" s="30"/>
      <c r="I359" s="29"/>
      <c r="J359" s="29"/>
      <c r="K359" s="71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>
      <c r="E360" s="31"/>
      <c r="F360" s="31"/>
      <c r="G360" s="31"/>
      <c r="H360" s="30"/>
      <c r="I360" s="29"/>
      <c r="J360" s="29"/>
      <c r="K360" s="71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>
      <c r="E361" s="31"/>
      <c r="F361" s="31"/>
      <c r="G361" s="31"/>
      <c r="H361" s="30"/>
      <c r="I361" s="29"/>
      <c r="J361" s="29"/>
      <c r="K361" s="71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>
      <c r="E362" s="31"/>
      <c r="F362" s="31"/>
      <c r="G362" s="31"/>
      <c r="H362" s="30"/>
      <c r="I362" s="29"/>
      <c r="J362" s="29"/>
      <c r="K362" s="71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>
      <c r="E363" s="31"/>
      <c r="F363" s="31"/>
      <c r="G363" s="31"/>
      <c r="H363" s="30"/>
      <c r="I363" s="29"/>
      <c r="J363" s="29"/>
      <c r="K363" s="71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>
      <c r="E364" s="31"/>
      <c r="F364" s="31"/>
      <c r="G364" s="31"/>
      <c r="H364" s="30"/>
      <c r="I364" s="29"/>
      <c r="J364" s="29"/>
      <c r="K364" s="71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>
      <c r="E365" s="31"/>
      <c r="F365" s="31"/>
      <c r="G365" s="31"/>
      <c r="H365" s="30"/>
      <c r="I365" s="29"/>
      <c r="J365" s="29"/>
      <c r="K365" s="71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>
      <c r="E366" s="31"/>
      <c r="F366" s="31"/>
      <c r="G366" s="31"/>
      <c r="H366" s="30"/>
      <c r="I366" s="29"/>
      <c r="J366" s="29"/>
      <c r="K366" s="71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>
      <c r="E367" s="31"/>
      <c r="F367" s="31"/>
      <c r="G367" s="31"/>
      <c r="H367" s="30"/>
      <c r="I367" s="29"/>
      <c r="J367" s="29"/>
      <c r="K367" s="71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>
      <c r="E368" s="31"/>
      <c r="F368" s="31"/>
      <c r="G368" s="31"/>
      <c r="H368" s="30"/>
      <c r="I368" s="29"/>
      <c r="J368" s="29"/>
      <c r="K368" s="71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>
      <c r="E369" s="31"/>
      <c r="F369" s="31"/>
      <c r="G369" s="31"/>
      <c r="H369" s="30"/>
      <c r="I369" s="29"/>
      <c r="J369" s="29"/>
      <c r="K369" s="71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>
      <c r="E370" s="31"/>
      <c r="F370" s="31"/>
      <c r="G370" s="31"/>
      <c r="H370" s="30"/>
      <c r="I370" s="29"/>
      <c r="J370" s="29"/>
      <c r="K370" s="71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>
      <c r="E371" s="31"/>
      <c r="F371" s="31"/>
      <c r="G371" s="31"/>
      <c r="H371" s="30"/>
      <c r="I371" s="29"/>
      <c r="J371" s="29"/>
      <c r="K371" s="71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>
      <c r="E372" s="31"/>
      <c r="F372" s="31"/>
      <c r="G372" s="31"/>
      <c r="H372" s="30"/>
      <c r="I372" s="29"/>
      <c r="J372" s="29"/>
      <c r="K372" s="71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>
      <c r="E373" s="31"/>
      <c r="F373" s="31"/>
      <c r="G373" s="31"/>
      <c r="H373" s="30"/>
      <c r="I373" s="29"/>
      <c r="J373" s="29"/>
      <c r="K373" s="71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>
      <c r="E374" s="31"/>
      <c r="F374" s="31"/>
      <c r="G374" s="31"/>
      <c r="H374" s="30"/>
      <c r="I374" s="29"/>
      <c r="J374" s="29"/>
      <c r="K374" s="71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>
      <c r="E375" s="31"/>
      <c r="F375" s="31"/>
      <c r="G375" s="31"/>
      <c r="H375" s="30"/>
      <c r="I375" s="29"/>
      <c r="J375" s="29"/>
      <c r="K375" s="71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>
      <c r="E376" s="31"/>
      <c r="F376" s="31"/>
      <c r="G376" s="31"/>
      <c r="H376" s="30"/>
      <c r="I376" s="29"/>
      <c r="J376" s="29"/>
      <c r="K376" s="71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>
      <c r="E377" s="31"/>
      <c r="F377" s="31"/>
      <c r="G377" s="31"/>
      <c r="H377" s="30"/>
      <c r="I377" s="29"/>
      <c r="J377" s="29"/>
      <c r="K377" s="71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>
      <c r="E378" s="31"/>
      <c r="F378" s="31"/>
      <c r="G378" s="31"/>
      <c r="H378" s="30"/>
      <c r="I378" s="29"/>
      <c r="J378" s="29"/>
      <c r="K378" s="71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>
      <c r="E379" s="31"/>
      <c r="F379" s="31"/>
      <c r="G379" s="31"/>
      <c r="H379" s="30"/>
      <c r="I379" s="29"/>
      <c r="J379" s="29"/>
      <c r="K379" s="71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>
      <c r="E380" s="31"/>
      <c r="F380" s="31"/>
      <c r="G380" s="31"/>
      <c r="H380" s="30"/>
      <c r="I380" s="29"/>
      <c r="J380" s="29"/>
      <c r="K380" s="71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>
      <c r="E381" s="31"/>
      <c r="F381" s="31"/>
      <c r="G381" s="31"/>
      <c r="H381" s="30"/>
      <c r="I381" s="29"/>
      <c r="J381" s="29"/>
      <c r="K381" s="71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>
      <c r="E382" s="31"/>
      <c r="F382" s="31"/>
      <c r="G382" s="31"/>
      <c r="H382" s="30"/>
      <c r="I382" s="29"/>
      <c r="J382" s="29"/>
      <c r="K382" s="71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>
      <c r="E383" s="31"/>
      <c r="F383" s="31"/>
      <c r="G383" s="31"/>
      <c r="H383" s="30"/>
      <c r="I383" s="29"/>
      <c r="J383" s="29"/>
      <c r="K383" s="71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>
      <c r="E384" s="31"/>
      <c r="F384" s="31"/>
      <c r="G384" s="31"/>
      <c r="H384" s="30"/>
      <c r="I384" s="29"/>
      <c r="J384" s="29"/>
      <c r="K384" s="71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>
      <c r="E385" s="31"/>
      <c r="F385" s="31"/>
      <c r="G385" s="31"/>
      <c r="H385" s="30"/>
      <c r="I385" s="29"/>
      <c r="J385" s="29"/>
      <c r="K385" s="71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>
      <c r="E386" s="31"/>
      <c r="F386" s="31"/>
      <c r="G386" s="31"/>
      <c r="H386" s="30"/>
      <c r="I386" s="29"/>
      <c r="J386" s="29"/>
      <c r="K386" s="71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>
      <c r="E387" s="31"/>
      <c r="F387" s="31"/>
      <c r="G387" s="31"/>
      <c r="H387" s="30"/>
      <c r="I387" s="29"/>
      <c r="J387" s="29"/>
      <c r="K387" s="71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>
      <c r="E388" s="31"/>
      <c r="F388" s="31"/>
      <c r="G388" s="31"/>
      <c r="H388" s="30"/>
      <c r="I388" s="29"/>
      <c r="J388" s="29"/>
      <c r="K388" s="71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>
      <c r="E389" s="31"/>
      <c r="F389" s="31"/>
      <c r="G389" s="31"/>
      <c r="H389" s="30"/>
      <c r="I389" s="29"/>
      <c r="J389" s="29"/>
      <c r="K389" s="71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>
      <c r="E390" s="31"/>
      <c r="F390" s="31"/>
      <c r="G390" s="31"/>
      <c r="H390" s="30"/>
      <c r="I390" s="29"/>
      <c r="J390" s="29"/>
      <c r="K390" s="71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>
      <c r="E391" s="31"/>
      <c r="F391" s="31"/>
      <c r="G391" s="31"/>
      <c r="H391" s="30"/>
      <c r="I391" s="29"/>
      <c r="J391" s="29"/>
      <c r="K391" s="71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>
      <c r="E392" s="31"/>
      <c r="F392" s="31"/>
      <c r="G392" s="31"/>
      <c r="H392" s="30"/>
      <c r="I392" s="29"/>
      <c r="J392" s="29"/>
      <c r="K392" s="71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>
      <c r="E393" s="31"/>
      <c r="F393" s="31"/>
      <c r="G393" s="31"/>
      <c r="H393" s="30"/>
      <c r="I393" s="29"/>
      <c r="J393" s="29"/>
      <c r="K393" s="71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>
      <c r="E394" s="31"/>
      <c r="F394" s="31"/>
      <c r="G394" s="31"/>
      <c r="H394" s="30"/>
      <c r="I394" s="29"/>
      <c r="J394" s="29"/>
      <c r="K394" s="71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>
      <c r="E395" s="31"/>
      <c r="F395" s="31"/>
      <c r="G395" s="31"/>
      <c r="H395" s="30"/>
      <c r="I395" s="29"/>
      <c r="J395" s="29"/>
      <c r="K395" s="71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>
      <c r="E396" s="31"/>
      <c r="F396" s="31"/>
      <c r="G396" s="31"/>
      <c r="H396" s="30"/>
      <c r="I396" s="29"/>
      <c r="J396" s="29"/>
      <c r="K396" s="71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>
      <c r="E397" s="31"/>
      <c r="F397" s="31"/>
      <c r="G397" s="31"/>
      <c r="H397" s="30"/>
      <c r="I397" s="29"/>
      <c r="J397" s="29"/>
      <c r="K397" s="71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>
      <c r="E398" s="31"/>
      <c r="F398" s="31"/>
      <c r="G398" s="31"/>
      <c r="H398" s="30"/>
      <c r="I398" s="29"/>
      <c r="J398" s="29"/>
      <c r="K398" s="71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>
      <c r="E399" s="31"/>
      <c r="F399" s="31"/>
      <c r="G399" s="31"/>
      <c r="H399" s="30"/>
      <c r="I399" s="29"/>
      <c r="J399" s="29"/>
      <c r="K399" s="71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>
      <c r="E400" s="31"/>
      <c r="F400" s="31"/>
      <c r="G400" s="31"/>
      <c r="H400" s="30"/>
      <c r="I400" s="29"/>
      <c r="J400" s="29"/>
      <c r="K400" s="71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>
      <c r="E401" s="31"/>
      <c r="F401" s="31"/>
      <c r="G401" s="31"/>
      <c r="H401" s="30"/>
      <c r="I401" s="29"/>
      <c r="J401" s="29"/>
      <c r="K401" s="71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>
      <c r="E402" s="31"/>
      <c r="F402" s="31"/>
      <c r="G402" s="31"/>
      <c r="H402" s="30"/>
      <c r="I402" s="29"/>
      <c r="J402" s="29"/>
      <c r="K402" s="71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>
      <c r="E403" s="31"/>
      <c r="F403" s="31"/>
      <c r="G403" s="31"/>
      <c r="H403" s="30"/>
      <c r="I403" s="29"/>
      <c r="J403" s="29"/>
      <c r="K403" s="71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>
      <c r="E404" s="31"/>
      <c r="F404" s="31"/>
      <c r="G404" s="31"/>
      <c r="H404" s="30"/>
      <c r="I404" s="29"/>
      <c r="J404" s="29"/>
      <c r="K404" s="71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>
      <c r="E405" s="31"/>
      <c r="F405" s="31"/>
      <c r="G405" s="31"/>
      <c r="H405" s="30"/>
      <c r="I405" s="29"/>
      <c r="J405" s="29"/>
      <c r="K405" s="71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>
      <c r="E406" s="31"/>
      <c r="F406" s="31"/>
      <c r="G406" s="31"/>
      <c r="H406" s="30"/>
      <c r="I406" s="29"/>
      <c r="J406" s="29"/>
      <c r="K406" s="71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>
      <c r="E407" s="31"/>
      <c r="F407" s="31"/>
      <c r="G407" s="31"/>
      <c r="H407" s="30"/>
      <c r="I407" s="29"/>
      <c r="J407" s="29"/>
      <c r="K407" s="71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>
      <c r="E408" s="31"/>
      <c r="F408" s="31"/>
      <c r="G408" s="31"/>
      <c r="H408" s="30"/>
      <c r="I408" s="29"/>
      <c r="J408" s="29"/>
      <c r="K408" s="71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>
      <c r="E409" s="31"/>
      <c r="F409" s="31"/>
      <c r="G409" s="31"/>
      <c r="H409" s="30"/>
      <c r="I409" s="29"/>
      <c r="J409" s="29"/>
      <c r="K409" s="71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>
      <c r="E410" s="31"/>
      <c r="F410" s="31"/>
      <c r="G410" s="31"/>
      <c r="H410" s="30"/>
      <c r="I410" s="29"/>
      <c r="J410" s="29"/>
      <c r="K410" s="71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>
      <c r="E411" s="31"/>
      <c r="F411" s="31"/>
      <c r="G411" s="31"/>
      <c r="H411" s="30"/>
      <c r="I411" s="29"/>
      <c r="J411" s="29"/>
      <c r="K411" s="71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>
      <c r="E412" s="31"/>
      <c r="F412" s="31"/>
      <c r="G412" s="31"/>
      <c r="H412" s="30"/>
      <c r="I412" s="29"/>
      <c r="J412" s="29"/>
      <c r="K412" s="71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>
      <c r="E413" s="31"/>
      <c r="F413" s="31"/>
      <c r="G413" s="31"/>
      <c r="H413" s="30"/>
      <c r="I413" s="29"/>
      <c r="J413" s="29"/>
      <c r="K413" s="71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>
      <c r="E414" s="31"/>
      <c r="F414" s="31"/>
      <c r="G414" s="31"/>
      <c r="H414" s="30"/>
      <c r="I414" s="29"/>
      <c r="J414" s="29"/>
      <c r="K414" s="71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>
      <c r="E415" s="31"/>
      <c r="F415" s="31"/>
      <c r="G415" s="31"/>
      <c r="H415" s="30"/>
      <c r="I415" s="29"/>
      <c r="J415" s="29"/>
      <c r="K415" s="71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>
      <c r="E416" s="31"/>
      <c r="F416" s="31"/>
      <c r="G416" s="31"/>
      <c r="H416" s="30"/>
      <c r="I416" s="29"/>
      <c r="J416" s="29"/>
      <c r="K416" s="71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>
      <c r="E417" s="31"/>
      <c r="F417" s="31"/>
      <c r="G417" s="31"/>
      <c r="H417" s="30"/>
      <c r="I417" s="29"/>
      <c r="J417" s="29"/>
      <c r="K417" s="71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>
      <c r="E418" s="31"/>
      <c r="F418" s="31"/>
      <c r="G418" s="31"/>
      <c r="H418" s="30"/>
      <c r="I418" s="29"/>
      <c r="J418" s="29"/>
      <c r="K418" s="71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>
      <c r="E419" s="31"/>
      <c r="F419" s="31"/>
      <c r="G419" s="31"/>
      <c r="H419" s="30"/>
      <c r="I419" s="29"/>
      <c r="J419" s="29"/>
      <c r="K419" s="71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>
      <c r="E420" s="31"/>
      <c r="F420" s="31"/>
      <c r="G420" s="31"/>
      <c r="H420" s="30"/>
      <c r="I420" s="29"/>
      <c r="J420" s="29"/>
      <c r="K420" s="71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>
      <c r="E421" s="31"/>
      <c r="F421" s="31"/>
      <c r="G421" s="31"/>
      <c r="H421" s="30"/>
      <c r="I421" s="29"/>
      <c r="J421" s="29"/>
      <c r="K421" s="71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>
      <c r="E422" s="31"/>
      <c r="F422" s="31"/>
      <c r="G422" s="31"/>
      <c r="H422" s="30"/>
      <c r="I422" s="29"/>
      <c r="J422" s="29"/>
      <c r="K422" s="71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>
      <c r="E423" s="31"/>
      <c r="F423" s="31"/>
      <c r="G423" s="31"/>
      <c r="H423" s="30"/>
      <c r="I423" s="29"/>
      <c r="J423" s="29"/>
      <c r="K423" s="71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>
      <c r="E424" s="31"/>
      <c r="F424" s="31"/>
      <c r="G424" s="31"/>
      <c r="H424" s="30"/>
      <c r="I424" s="29"/>
      <c r="J424" s="29"/>
      <c r="K424" s="71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>
      <c r="E425" s="31"/>
      <c r="F425" s="31"/>
      <c r="G425" s="31"/>
      <c r="H425" s="30"/>
      <c r="I425" s="29"/>
      <c r="J425" s="29"/>
      <c r="K425" s="71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>
      <c r="E426" s="31"/>
      <c r="F426" s="31"/>
      <c r="G426" s="31"/>
      <c r="H426" s="30"/>
      <c r="I426" s="29"/>
      <c r="J426" s="29"/>
      <c r="K426" s="71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>
      <c r="E427" s="31"/>
      <c r="F427" s="31"/>
      <c r="G427" s="31"/>
      <c r="H427" s="30"/>
      <c r="I427" s="29"/>
      <c r="J427" s="29"/>
      <c r="K427" s="71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>
      <c r="E428" s="31"/>
      <c r="F428" s="31"/>
      <c r="G428" s="31"/>
      <c r="H428" s="30"/>
      <c r="I428" s="29"/>
      <c r="J428" s="29"/>
      <c r="K428" s="71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>
      <c r="E429" s="31"/>
      <c r="F429" s="31"/>
      <c r="G429" s="31"/>
      <c r="H429" s="30"/>
      <c r="I429" s="29"/>
      <c r="J429" s="29"/>
      <c r="K429" s="71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>
      <c r="E430" s="31"/>
      <c r="F430" s="31"/>
      <c r="G430" s="31"/>
      <c r="H430" s="30"/>
      <c r="I430" s="29"/>
      <c r="J430" s="29"/>
      <c r="K430" s="71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>
      <c r="E431" s="31"/>
      <c r="F431" s="31"/>
      <c r="G431" s="31"/>
      <c r="H431" s="30"/>
      <c r="I431" s="29"/>
      <c r="J431" s="29"/>
      <c r="K431" s="71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>
      <c r="E432" s="31"/>
      <c r="F432" s="31"/>
      <c r="G432" s="31"/>
      <c r="H432" s="30"/>
      <c r="I432" s="29"/>
      <c r="J432" s="29"/>
      <c r="K432" s="71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>
      <c r="E433" s="31"/>
      <c r="F433" s="31"/>
      <c r="G433" s="31"/>
      <c r="H433" s="30"/>
      <c r="I433" s="29"/>
      <c r="J433" s="29"/>
      <c r="K433" s="71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>
      <c r="E434" s="31"/>
      <c r="F434" s="31"/>
      <c r="G434" s="31"/>
      <c r="H434" s="30"/>
      <c r="I434" s="29"/>
      <c r="J434" s="29"/>
      <c r="K434" s="71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>
      <c r="E435" s="31"/>
      <c r="F435" s="31"/>
      <c r="G435" s="31"/>
      <c r="H435" s="30"/>
      <c r="I435" s="29"/>
      <c r="J435" s="29"/>
      <c r="K435" s="71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>
      <c r="E436" s="31"/>
      <c r="F436" s="31"/>
      <c r="G436" s="31"/>
      <c r="H436" s="30"/>
      <c r="I436" s="29"/>
      <c r="J436" s="29"/>
      <c r="K436" s="71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>
      <c r="E437" s="31"/>
      <c r="F437" s="31"/>
      <c r="G437" s="31"/>
      <c r="H437" s="30"/>
      <c r="I437" s="29"/>
      <c r="J437" s="29"/>
      <c r="K437" s="71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>
      <c r="E438" s="31"/>
      <c r="F438" s="31"/>
      <c r="G438" s="31"/>
      <c r="H438" s="30"/>
      <c r="I438" s="29"/>
      <c r="J438" s="29"/>
      <c r="K438" s="71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>
      <c r="E439" s="31"/>
      <c r="F439" s="31"/>
      <c r="G439" s="31"/>
      <c r="H439" s="30"/>
      <c r="I439" s="29"/>
      <c r="J439" s="29"/>
      <c r="K439" s="71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>
      <c r="E440" s="31"/>
      <c r="F440" s="31"/>
      <c r="G440" s="31"/>
      <c r="H440" s="30"/>
      <c r="I440" s="29"/>
      <c r="J440" s="29"/>
      <c r="K440" s="71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>
      <c r="E441" s="31"/>
      <c r="F441" s="31"/>
      <c r="G441" s="31"/>
      <c r="H441" s="30"/>
      <c r="I441" s="29"/>
      <c r="J441" s="29"/>
      <c r="K441" s="71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>
      <c r="E442" s="31"/>
      <c r="F442" s="31"/>
      <c r="G442" s="31"/>
      <c r="H442" s="30"/>
      <c r="I442" s="29"/>
      <c r="J442" s="29"/>
      <c r="K442" s="71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>
      <c r="E443" s="31"/>
      <c r="F443" s="31"/>
      <c r="G443" s="31"/>
      <c r="H443" s="30"/>
      <c r="I443" s="29"/>
      <c r="J443" s="29"/>
      <c r="K443" s="71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>
      <c r="E444" s="31"/>
      <c r="F444" s="31"/>
      <c r="G444" s="31"/>
      <c r="H444" s="30"/>
      <c r="I444" s="29"/>
      <c r="J444" s="29"/>
      <c r="K444" s="71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>
      <c r="E445" s="31"/>
      <c r="F445" s="31"/>
      <c r="G445" s="31"/>
      <c r="H445" s="30"/>
      <c r="I445" s="29"/>
      <c r="J445" s="29"/>
      <c r="K445" s="71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>
      <c r="E446" s="31"/>
      <c r="F446" s="31"/>
      <c r="G446" s="31"/>
      <c r="H446" s="30"/>
      <c r="I446" s="29"/>
      <c r="J446" s="29"/>
      <c r="K446" s="71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>
      <c r="E447" s="31"/>
      <c r="F447" s="31"/>
      <c r="G447" s="31"/>
      <c r="H447" s="30"/>
      <c r="I447" s="29"/>
      <c r="J447" s="29"/>
      <c r="K447" s="71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>
      <c r="E448" s="31"/>
      <c r="F448" s="31"/>
      <c r="G448" s="31"/>
      <c r="H448" s="30"/>
      <c r="I448" s="29"/>
      <c r="J448" s="29"/>
      <c r="K448" s="71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>
      <c r="E449" s="31"/>
      <c r="F449" s="31"/>
      <c r="G449" s="31"/>
      <c r="H449" s="30"/>
      <c r="I449" s="29"/>
      <c r="J449" s="29"/>
      <c r="K449" s="71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>
      <c r="E450" s="31"/>
      <c r="F450" s="31"/>
      <c r="G450" s="31"/>
      <c r="H450" s="30"/>
      <c r="I450" s="29"/>
      <c r="J450" s="29"/>
      <c r="K450" s="71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>
      <c r="E451" s="31"/>
      <c r="F451" s="31"/>
      <c r="G451" s="31"/>
      <c r="H451" s="30"/>
      <c r="I451" s="29"/>
      <c r="J451" s="29"/>
      <c r="K451" s="71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>
      <c r="E452" s="31"/>
      <c r="F452" s="31"/>
      <c r="G452" s="31"/>
      <c r="H452" s="30"/>
      <c r="I452" s="29"/>
      <c r="J452" s="29"/>
      <c r="K452" s="71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>
      <c r="E453" s="31"/>
      <c r="F453" s="31"/>
      <c r="G453" s="31"/>
      <c r="H453" s="30"/>
      <c r="I453" s="29"/>
      <c r="J453" s="29"/>
      <c r="K453" s="71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>
      <c r="E454" s="31"/>
      <c r="F454" s="31"/>
      <c r="G454" s="31"/>
      <c r="H454" s="30"/>
      <c r="I454" s="29"/>
      <c r="J454" s="29"/>
      <c r="K454" s="71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>
      <c r="E455" s="31"/>
      <c r="F455" s="31"/>
      <c r="G455" s="31"/>
      <c r="H455" s="30"/>
      <c r="I455" s="29"/>
      <c r="J455" s="29"/>
      <c r="K455" s="71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>
      <c r="E456" s="31"/>
      <c r="F456" s="31"/>
      <c r="G456" s="31"/>
      <c r="H456" s="30"/>
      <c r="I456" s="29"/>
      <c r="J456" s="29"/>
      <c r="K456" s="71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>
      <c r="E457" s="31"/>
      <c r="F457" s="31"/>
      <c r="G457" s="31"/>
      <c r="H457" s="30"/>
      <c r="I457" s="29"/>
      <c r="J457" s="29"/>
      <c r="K457" s="71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>
      <c r="E458" s="31"/>
      <c r="F458" s="31"/>
      <c r="G458" s="31"/>
      <c r="H458" s="30"/>
      <c r="I458" s="29"/>
      <c r="J458" s="29"/>
      <c r="K458" s="71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>
      <c r="E459" s="31"/>
      <c r="F459" s="31"/>
      <c r="G459" s="31"/>
      <c r="H459" s="30"/>
      <c r="I459" s="29"/>
      <c r="J459" s="29"/>
      <c r="K459" s="71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>
      <c r="E460" s="31"/>
      <c r="F460" s="31"/>
      <c r="G460" s="31"/>
      <c r="H460" s="30"/>
      <c r="I460" s="29"/>
      <c r="J460" s="29"/>
      <c r="K460" s="71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>
      <c r="E461" s="31"/>
      <c r="F461" s="31"/>
      <c r="G461" s="31"/>
      <c r="H461" s="30"/>
      <c r="I461" s="29"/>
      <c r="J461" s="29"/>
      <c r="K461" s="71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>
      <c r="E462" s="31"/>
      <c r="F462" s="31"/>
      <c r="G462" s="31"/>
      <c r="H462" s="30"/>
      <c r="I462" s="29"/>
      <c r="J462" s="29"/>
      <c r="K462" s="71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>
      <c r="E463" s="31"/>
      <c r="F463" s="31"/>
      <c r="G463" s="31"/>
      <c r="H463" s="30"/>
      <c r="I463" s="29"/>
      <c r="J463" s="29"/>
      <c r="K463" s="71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>
      <c r="E464" s="31"/>
      <c r="F464" s="31"/>
      <c r="G464" s="31"/>
      <c r="H464" s="30"/>
      <c r="I464" s="29"/>
      <c r="J464" s="29"/>
      <c r="K464" s="71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>
      <c r="E465" s="31"/>
      <c r="F465" s="31"/>
      <c r="G465" s="31"/>
      <c r="H465" s="30"/>
      <c r="I465" s="29"/>
      <c r="J465" s="29"/>
      <c r="K465" s="71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>
      <c r="E466" s="31"/>
      <c r="F466" s="31"/>
      <c r="G466" s="31"/>
      <c r="H466" s="30"/>
      <c r="I466" s="29"/>
      <c r="J466" s="29"/>
      <c r="K466" s="71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>
      <c r="E467" s="31"/>
      <c r="F467" s="31"/>
      <c r="G467" s="31"/>
      <c r="H467" s="30"/>
      <c r="I467" s="29"/>
      <c r="J467" s="29"/>
      <c r="K467" s="71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>
      <c r="E468" s="31"/>
      <c r="F468" s="31"/>
      <c r="G468" s="31"/>
      <c r="H468" s="30"/>
      <c r="I468" s="29"/>
      <c r="J468" s="29"/>
      <c r="K468" s="71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>
      <c r="E469" s="31"/>
      <c r="F469" s="31"/>
      <c r="G469" s="31"/>
      <c r="H469" s="30"/>
      <c r="I469" s="29"/>
      <c r="J469" s="29"/>
      <c r="K469" s="71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>
      <c r="E470" s="31"/>
      <c r="F470" s="31"/>
      <c r="G470" s="31"/>
      <c r="H470" s="30"/>
      <c r="I470" s="29"/>
      <c r="J470" s="29"/>
      <c r="K470" s="71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>
      <c r="E471" s="31"/>
      <c r="F471" s="31"/>
      <c r="G471" s="31"/>
      <c r="H471" s="30"/>
      <c r="I471" s="29"/>
      <c r="J471" s="29"/>
      <c r="K471" s="71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>
      <c r="E472" s="31"/>
      <c r="F472" s="31"/>
      <c r="G472" s="31"/>
      <c r="H472" s="30"/>
      <c r="I472" s="29"/>
      <c r="J472" s="29"/>
      <c r="K472" s="71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>
      <c r="E473" s="31"/>
      <c r="F473" s="31"/>
      <c r="G473" s="31"/>
      <c r="H473" s="30"/>
      <c r="I473" s="29"/>
      <c r="J473" s="29"/>
      <c r="K473" s="71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>
      <c r="E474" s="31"/>
      <c r="F474" s="31"/>
      <c r="G474" s="31"/>
      <c r="H474" s="30"/>
      <c r="I474" s="29"/>
      <c r="J474" s="29"/>
      <c r="K474" s="71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>
      <c r="E475" s="31"/>
      <c r="F475" s="31"/>
      <c r="G475" s="31"/>
      <c r="H475" s="30"/>
      <c r="I475" s="29"/>
      <c r="J475" s="29"/>
      <c r="K475" s="71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>
      <c r="E476" s="31"/>
      <c r="F476" s="31"/>
      <c r="G476" s="31"/>
      <c r="H476" s="30"/>
      <c r="I476" s="29"/>
      <c r="J476" s="29"/>
      <c r="K476" s="71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>
      <c r="E477" s="31"/>
      <c r="F477" s="31"/>
      <c r="G477" s="31"/>
      <c r="H477" s="30"/>
      <c r="I477" s="29"/>
      <c r="J477" s="29"/>
      <c r="K477" s="71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>
      <c r="E478" s="31"/>
      <c r="F478" s="31"/>
      <c r="G478" s="31"/>
      <c r="H478" s="30"/>
      <c r="I478" s="29"/>
      <c r="J478" s="29"/>
      <c r="K478" s="71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>
      <c r="E479" s="31"/>
      <c r="F479" s="31"/>
      <c r="G479" s="31"/>
      <c r="H479" s="30"/>
      <c r="I479" s="29"/>
      <c r="J479" s="29"/>
      <c r="K479" s="71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>
      <c r="E480" s="31"/>
      <c r="F480" s="31"/>
      <c r="G480" s="31"/>
      <c r="H480" s="30"/>
      <c r="I480" s="29"/>
      <c r="J480" s="29"/>
      <c r="K480" s="71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>
      <c r="E481" s="31"/>
      <c r="F481" s="31"/>
      <c r="G481" s="31"/>
      <c r="H481" s="30"/>
      <c r="I481" s="29"/>
      <c r="J481" s="29"/>
      <c r="K481" s="71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>
      <c r="E482" s="31"/>
      <c r="F482" s="31"/>
      <c r="G482" s="31"/>
      <c r="H482" s="30"/>
      <c r="I482" s="29"/>
      <c r="J482" s="29"/>
      <c r="K482" s="71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>
      <c r="E483" s="31"/>
      <c r="F483" s="31"/>
      <c r="G483" s="31"/>
      <c r="H483" s="30"/>
      <c r="I483" s="29"/>
      <c r="J483" s="29"/>
      <c r="K483" s="71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>
      <c r="E484" s="31"/>
      <c r="F484" s="31"/>
      <c r="G484" s="31"/>
      <c r="H484" s="30"/>
      <c r="I484" s="29"/>
      <c r="J484" s="29"/>
      <c r="K484" s="71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>
      <c r="E485" s="31"/>
      <c r="F485" s="31"/>
      <c r="G485" s="31"/>
      <c r="H485" s="30"/>
      <c r="I485" s="29"/>
      <c r="J485" s="29"/>
      <c r="K485" s="71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>
      <c r="E486" s="31"/>
      <c r="F486" s="31"/>
      <c r="G486" s="31"/>
      <c r="H486" s="30"/>
      <c r="I486" s="29"/>
      <c r="J486" s="29"/>
      <c r="K486" s="71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>
      <c r="E487" s="31"/>
      <c r="F487" s="31"/>
      <c r="G487" s="31"/>
      <c r="H487" s="30"/>
      <c r="I487" s="29"/>
      <c r="J487" s="29"/>
      <c r="K487" s="71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>
      <c r="E488" s="31"/>
      <c r="F488" s="31"/>
      <c r="G488" s="31"/>
      <c r="H488" s="30"/>
      <c r="I488" s="29"/>
      <c r="J488" s="29"/>
      <c r="K488" s="71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>
      <c r="E489" s="31"/>
      <c r="F489" s="31"/>
      <c r="G489" s="31"/>
      <c r="H489" s="30"/>
      <c r="I489" s="29"/>
      <c r="J489" s="29"/>
      <c r="K489" s="71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>
      <c r="E490" s="31"/>
      <c r="F490" s="31"/>
      <c r="G490" s="31"/>
      <c r="H490" s="30"/>
      <c r="I490" s="29"/>
      <c r="J490" s="29"/>
      <c r="K490" s="71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>
      <c r="E491" s="31"/>
      <c r="F491" s="31"/>
      <c r="G491" s="31"/>
      <c r="H491" s="30"/>
      <c r="I491" s="29"/>
      <c r="J491" s="29"/>
      <c r="K491" s="71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>
      <c r="E492" s="31"/>
      <c r="F492" s="31"/>
      <c r="G492" s="31"/>
      <c r="H492" s="30"/>
      <c r="I492" s="29"/>
      <c r="J492" s="29"/>
      <c r="K492" s="71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>
      <c r="E493" s="31"/>
      <c r="F493" s="31"/>
      <c r="G493" s="31"/>
      <c r="H493" s="30"/>
      <c r="I493" s="29"/>
      <c r="J493" s="29"/>
      <c r="K493" s="71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>
      <c r="E494" s="31"/>
      <c r="F494" s="31"/>
      <c r="G494" s="31"/>
      <c r="H494" s="30"/>
      <c r="I494" s="29"/>
      <c r="J494" s="29"/>
      <c r="K494" s="71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>
      <c r="E495" s="31"/>
      <c r="F495" s="31"/>
      <c r="G495" s="31"/>
      <c r="H495" s="30"/>
      <c r="I495" s="29"/>
      <c r="J495" s="29"/>
      <c r="K495" s="71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>
      <c r="E496" s="31"/>
      <c r="F496" s="31"/>
      <c r="G496" s="31"/>
      <c r="H496" s="30"/>
      <c r="I496" s="29"/>
      <c r="J496" s="29"/>
      <c r="K496" s="71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>
      <c r="E497" s="31"/>
      <c r="F497" s="31"/>
      <c r="G497" s="31"/>
      <c r="H497" s="30"/>
      <c r="I497" s="29"/>
      <c r="J497" s="29"/>
      <c r="K497" s="71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>
      <c r="E498" s="31"/>
      <c r="F498" s="31"/>
      <c r="G498" s="31"/>
      <c r="H498" s="30"/>
      <c r="I498" s="29"/>
      <c r="J498" s="29"/>
      <c r="K498" s="71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>
      <c r="E499" s="31"/>
      <c r="F499" s="31"/>
      <c r="G499" s="31"/>
      <c r="H499" s="30"/>
      <c r="I499" s="29"/>
      <c r="J499" s="29"/>
      <c r="K499" s="71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>
      <c r="E500" s="31"/>
      <c r="F500" s="31"/>
      <c r="G500" s="31"/>
      <c r="H500" s="30"/>
      <c r="I500" s="29"/>
      <c r="J500" s="29"/>
      <c r="K500" s="71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>
      <c r="E501" s="31"/>
      <c r="F501" s="31"/>
      <c r="G501" s="31"/>
      <c r="H501" s="30"/>
      <c r="I501" s="29"/>
      <c r="J501" s="29"/>
      <c r="K501" s="71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>
      <c r="E502" s="31"/>
      <c r="F502" s="31"/>
      <c r="G502" s="31"/>
      <c r="H502" s="30"/>
      <c r="I502" s="29"/>
      <c r="J502" s="29"/>
      <c r="K502" s="71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>
      <c r="E503" s="31"/>
      <c r="F503" s="31"/>
      <c r="G503" s="31"/>
      <c r="H503" s="30"/>
      <c r="I503" s="29"/>
      <c r="J503" s="29"/>
      <c r="K503" s="71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>
      <c r="E504" s="31"/>
      <c r="F504" s="31"/>
      <c r="G504" s="31"/>
      <c r="H504" s="30"/>
      <c r="I504" s="29"/>
      <c r="J504" s="29"/>
      <c r="K504" s="71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>
      <c r="E505" s="31"/>
      <c r="F505" s="31"/>
      <c r="G505" s="31"/>
      <c r="H505" s="30"/>
      <c r="I505" s="29"/>
      <c r="J505" s="29"/>
      <c r="K505" s="71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>
      <c r="E506" s="31"/>
      <c r="F506" s="31"/>
      <c r="G506" s="31"/>
      <c r="H506" s="30"/>
      <c r="I506" s="29"/>
      <c r="J506" s="29"/>
      <c r="K506" s="71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>
      <c r="E507" s="31"/>
      <c r="F507" s="31"/>
      <c r="G507" s="31"/>
      <c r="H507" s="30"/>
      <c r="I507" s="29"/>
      <c r="J507" s="29"/>
      <c r="K507" s="71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>
      <c r="E508" s="31"/>
      <c r="F508" s="31"/>
      <c r="G508" s="31"/>
      <c r="H508" s="30"/>
      <c r="I508" s="29"/>
      <c r="J508" s="29"/>
      <c r="K508" s="71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>
      <c r="E509" s="31"/>
      <c r="F509" s="31"/>
      <c r="G509" s="31"/>
      <c r="H509" s="30"/>
      <c r="I509" s="29"/>
      <c r="J509" s="29"/>
      <c r="K509" s="71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>
      <c r="E510" s="31"/>
      <c r="F510" s="31"/>
      <c r="G510" s="31"/>
      <c r="H510" s="30"/>
      <c r="I510" s="29"/>
      <c r="J510" s="29"/>
      <c r="K510" s="71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>
      <c r="E511" s="31"/>
      <c r="F511" s="31"/>
      <c r="G511" s="31"/>
      <c r="H511" s="30"/>
      <c r="I511" s="29"/>
      <c r="J511" s="29"/>
      <c r="K511" s="71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>
      <c r="E512" s="31"/>
      <c r="F512" s="31"/>
      <c r="G512" s="31"/>
      <c r="H512" s="30"/>
      <c r="I512" s="29"/>
      <c r="J512" s="29"/>
      <c r="K512" s="71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>
      <c r="E513" s="31"/>
      <c r="F513" s="31"/>
      <c r="G513" s="31"/>
      <c r="H513" s="30"/>
      <c r="I513" s="29"/>
      <c r="J513" s="29"/>
      <c r="K513" s="71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>
      <c r="E514" s="31"/>
      <c r="F514" s="31"/>
      <c r="G514" s="31"/>
      <c r="H514" s="30"/>
      <c r="I514" s="29"/>
      <c r="J514" s="29"/>
      <c r="K514" s="71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>
      <c r="E515" s="31"/>
      <c r="F515" s="31"/>
      <c r="G515" s="31"/>
      <c r="H515" s="30"/>
      <c r="I515" s="29"/>
      <c r="J515" s="29"/>
      <c r="K515" s="71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>
      <c r="E516" s="31"/>
      <c r="F516" s="31"/>
      <c r="G516" s="31"/>
      <c r="H516" s="30"/>
      <c r="I516" s="29"/>
      <c r="J516" s="29"/>
      <c r="K516" s="71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>
      <c r="E517" s="31"/>
      <c r="F517" s="31"/>
      <c r="G517" s="31"/>
      <c r="H517" s="30"/>
      <c r="I517" s="29"/>
      <c r="J517" s="29"/>
      <c r="K517" s="71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>
      <c r="E518" s="31"/>
      <c r="F518" s="31"/>
      <c r="G518" s="31"/>
      <c r="H518" s="30"/>
      <c r="I518" s="29"/>
      <c r="J518" s="29"/>
      <c r="K518" s="71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>
      <c r="E519" s="31"/>
      <c r="F519" s="31"/>
      <c r="G519" s="31"/>
      <c r="H519" s="30"/>
      <c r="I519" s="29"/>
      <c r="J519" s="29"/>
      <c r="K519" s="71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>
      <c r="E520" s="31"/>
      <c r="F520" s="31"/>
      <c r="G520" s="31"/>
      <c r="H520" s="30"/>
      <c r="I520" s="29"/>
      <c r="J520" s="29"/>
      <c r="K520" s="71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>
      <c r="E521" s="31"/>
      <c r="F521" s="31"/>
      <c r="G521" s="31"/>
      <c r="H521" s="30"/>
      <c r="I521" s="29"/>
      <c r="J521" s="29"/>
      <c r="K521" s="71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>
      <c r="E522" s="31"/>
      <c r="F522" s="31"/>
      <c r="G522" s="31"/>
      <c r="H522" s="30"/>
      <c r="I522" s="29"/>
      <c r="J522" s="29"/>
      <c r="K522" s="71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>
      <c r="E523" s="31"/>
      <c r="F523" s="31"/>
      <c r="G523" s="31"/>
      <c r="H523" s="30"/>
      <c r="I523" s="29"/>
      <c r="J523" s="29"/>
      <c r="K523" s="71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>
      <c r="E524" s="31"/>
      <c r="F524" s="31"/>
      <c r="G524" s="31"/>
      <c r="H524" s="30"/>
      <c r="I524" s="29"/>
      <c r="J524" s="29"/>
      <c r="K524" s="71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>
      <c r="E525" s="31"/>
      <c r="F525" s="31"/>
      <c r="G525" s="31"/>
      <c r="H525" s="30"/>
      <c r="I525" s="29"/>
      <c r="J525" s="29"/>
      <c r="K525" s="71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>
      <c r="E526" s="31"/>
      <c r="F526" s="31"/>
      <c r="G526" s="31"/>
      <c r="H526" s="30"/>
      <c r="I526" s="29"/>
      <c r="J526" s="29"/>
      <c r="K526" s="71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>
      <c r="E527" s="31"/>
      <c r="F527" s="31"/>
      <c r="G527" s="31"/>
      <c r="H527" s="30"/>
      <c r="I527" s="29"/>
      <c r="J527" s="29"/>
      <c r="K527" s="71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>
      <c r="E528" s="31"/>
      <c r="F528" s="31"/>
      <c r="G528" s="31"/>
      <c r="H528" s="30"/>
      <c r="I528" s="29"/>
      <c r="J528" s="29"/>
      <c r="K528" s="71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>
      <c r="E529" s="31"/>
      <c r="F529" s="31"/>
      <c r="G529" s="31"/>
      <c r="H529" s="30"/>
      <c r="I529" s="29"/>
      <c r="J529" s="29"/>
      <c r="K529" s="71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>
      <c r="E530" s="31"/>
      <c r="F530" s="31"/>
      <c r="G530" s="31"/>
      <c r="H530" s="30"/>
      <c r="I530" s="29"/>
      <c r="J530" s="29"/>
      <c r="K530" s="71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>
      <c r="E531" s="31"/>
      <c r="F531" s="31"/>
      <c r="G531" s="31"/>
      <c r="H531" s="30"/>
      <c r="I531" s="29"/>
      <c r="J531" s="29"/>
      <c r="K531" s="71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>
      <c r="E532" s="31"/>
      <c r="F532" s="31"/>
      <c r="G532" s="31"/>
      <c r="H532" s="30"/>
      <c r="I532" s="29"/>
      <c r="J532" s="29"/>
      <c r="K532" s="71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>
      <c r="E533" s="31"/>
      <c r="F533" s="31"/>
      <c r="G533" s="31"/>
      <c r="H533" s="30"/>
      <c r="I533" s="29"/>
      <c r="J533" s="29"/>
      <c r="K533" s="71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>
      <c r="E534" s="31"/>
      <c r="F534" s="31"/>
      <c r="G534" s="31"/>
      <c r="H534" s="30"/>
      <c r="I534" s="29"/>
      <c r="J534" s="29"/>
      <c r="K534" s="71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>
      <c r="E535" s="31"/>
      <c r="F535" s="31"/>
      <c r="G535" s="31"/>
      <c r="H535" s="30"/>
      <c r="I535" s="29"/>
      <c r="J535" s="29"/>
      <c r="K535" s="71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>
      <c r="E536" s="31"/>
      <c r="F536" s="31"/>
      <c r="G536" s="31"/>
      <c r="H536" s="30"/>
      <c r="I536" s="29"/>
      <c r="J536" s="29"/>
      <c r="K536" s="71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>
      <c r="E537" s="31"/>
      <c r="F537" s="31"/>
      <c r="G537" s="31"/>
      <c r="H537" s="30"/>
      <c r="I537" s="29"/>
      <c r="J537" s="29"/>
      <c r="K537" s="71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>
      <c r="E538" s="31"/>
      <c r="F538" s="31"/>
      <c r="G538" s="31"/>
      <c r="H538" s="30"/>
      <c r="I538" s="29"/>
      <c r="J538" s="29"/>
      <c r="K538" s="71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>
      <c r="E539" s="31"/>
      <c r="F539" s="31"/>
      <c r="G539" s="31"/>
      <c r="H539" s="30"/>
      <c r="I539" s="29"/>
      <c r="J539" s="29"/>
      <c r="K539" s="71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>
      <c r="E540" s="31"/>
      <c r="F540" s="31"/>
      <c r="G540" s="31"/>
      <c r="H540" s="30"/>
      <c r="I540" s="29"/>
      <c r="J540" s="29"/>
      <c r="K540" s="71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>
      <c r="E541" s="31"/>
      <c r="F541" s="31"/>
      <c r="G541" s="31"/>
      <c r="H541" s="30"/>
      <c r="I541" s="29"/>
      <c r="J541" s="29"/>
      <c r="K541" s="71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>
      <c r="E542" s="31"/>
      <c r="F542" s="31"/>
      <c r="G542" s="31"/>
      <c r="H542" s="30"/>
      <c r="I542" s="29"/>
      <c r="J542" s="29"/>
      <c r="K542" s="71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>
      <c r="E543" s="31"/>
      <c r="F543" s="31"/>
      <c r="G543" s="31"/>
      <c r="H543" s="30"/>
      <c r="I543" s="29"/>
      <c r="J543" s="29"/>
      <c r="K543" s="71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>
      <c r="E544" s="31"/>
      <c r="F544" s="31"/>
      <c r="G544" s="31"/>
      <c r="H544" s="30"/>
      <c r="I544" s="29"/>
      <c r="J544" s="29"/>
      <c r="K544" s="71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>
      <c r="E545" s="31"/>
      <c r="F545" s="31"/>
      <c r="G545" s="31"/>
      <c r="H545" s="30"/>
      <c r="I545" s="29"/>
      <c r="J545" s="29"/>
      <c r="K545" s="71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>
      <c r="E546" s="31"/>
      <c r="F546" s="31"/>
      <c r="G546" s="31"/>
      <c r="H546" s="30"/>
      <c r="I546" s="29"/>
      <c r="J546" s="29"/>
      <c r="K546" s="71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>
      <c r="E547" s="31"/>
      <c r="F547" s="31"/>
      <c r="G547" s="31"/>
      <c r="H547" s="30"/>
      <c r="I547" s="29"/>
      <c r="J547" s="29"/>
      <c r="K547" s="71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>
      <c r="E548" s="31"/>
      <c r="F548" s="31"/>
      <c r="G548" s="31"/>
      <c r="H548" s="30"/>
      <c r="I548" s="29"/>
      <c r="J548" s="29"/>
      <c r="K548" s="71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>
      <c r="E549" s="31"/>
      <c r="F549" s="31"/>
      <c r="G549" s="31"/>
      <c r="H549" s="30"/>
      <c r="I549" s="29"/>
      <c r="J549" s="29"/>
      <c r="K549" s="71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>
      <c r="E550" s="31"/>
      <c r="F550" s="31"/>
      <c r="G550" s="31"/>
      <c r="H550" s="30"/>
      <c r="I550" s="29"/>
      <c r="J550" s="29"/>
      <c r="K550" s="71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>
      <c r="E551" s="31"/>
      <c r="F551" s="31"/>
      <c r="G551" s="31"/>
      <c r="H551" s="30"/>
      <c r="I551" s="29"/>
      <c r="J551" s="29"/>
      <c r="K551" s="71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>
      <c r="E552" s="31"/>
      <c r="F552" s="31"/>
      <c r="G552" s="31"/>
      <c r="H552" s="30"/>
      <c r="I552" s="29"/>
      <c r="J552" s="29"/>
      <c r="K552" s="71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>
      <c r="E553" s="31"/>
      <c r="F553" s="31"/>
      <c r="G553" s="31"/>
      <c r="H553" s="30"/>
      <c r="I553" s="29"/>
      <c r="J553" s="29"/>
      <c r="K553" s="71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>
      <c r="E554" s="31"/>
      <c r="F554" s="31"/>
      <c r="G554" s="31"/>
      <c r="H554" s="30"/>
      <c r="I554" s="29"/>
      <c r="J554" s="29"/>
      <c r="K554" s="71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>
      <c r="E555" s="31"/>
      <c r="F555" s="31"/>
      <c r="G555" s="31"/>
      <c r="H555" s="30"/>
      <c r="I555" s="29"/>
      <c r="J555" s="29"/>
      <c r="K555" s="71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>
      <c r="E556" s="31"/>
      <c r="F556" s="31"/>
      <c r="G556" s="31"/>
      <c r="H556" s="30"/>
      <c r="I556" s="29"/>
      <c r="J556" s="29"/>
      <c r="K556" s="71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>
      <c r="E557" s="31"/>
      <c r="F557" s="31"/>
      <c r="G557" s="31"/>
      <c r="H557" s="30"/>
      <c r="I557" s="29"/>
      <c r="J557" s="29"/>
      <c r="K557" s="71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>
      <c r="E558" s="31"/>
      <c r="F558" s="31"/>
      <c r="G558" s="31"/>
      <c r="H558" s="30"/>
      <c r="I558" s="29"/>
      <c r="J558" s="29"/>
      <c r="K558" s="71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>
      <c r="E559" s="31"/>
      <c r="F559" s="31"/>
      <c r="G559" s="31"/>
      <c r="H559" s="30"/>
      <c r="I559" s="29"/>
      <c r="J559" s="29"/>
      <c r="K559" s="71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>
      <c r="E560" s="31"/>
      <c r="F560" s="31"/>
      <c r="G560" s="31"/>
      <c r="H560" s="30"/>
      <c r="I560" s="29"/>
      <c r="J560" s="29"/>
      <c r="K560" s="71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>
      <c r="E561" s="31"/>
      <c r="F561" s="31"/>
      <c r="G561" s="31"/>
      <c r="H561" s="30"/>
      <c r="I561" s="29"/>
      <c r="J561" s="29"/>
      <c r="K561" s="71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>
      <c r="E562" s="31"/>
      <c r="F562" s="31"/>
      <c r="G562" s="31"/>
      <c r="H562" s="30"/>
      <c r="I562" s="29"/>
      <c r="J562" s="29"/>
      <c r="K562" s="71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>
      <c r="E563" s="31"/>
      <c r="F563" s="31"/>
      <c r="G563" s="31"/>
      <c r="H563" s="30"/>
      <c r="I563" s="29"/>
      <c r="J563" s="29"/>
      <c r="K563" s="71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>
      <c r="E564" s="31"/>
      <c r="F564" s="31"/>
      <c r="G564" s="31"/>
      <c r="H564" s="30"/>
      <c r="I564" s="29"/>
      <c r="J564" s="29"/>
      <c r="K564" s="71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>
      <c r="E565" s="31"/>
      <c r="F565" s="31"/>
      <c r="G565" s="31"/>
      <c r="H565" s="30"/>
      <c r="I565" s="29"/>
      <c r="J565" s="29"/>
      <c r="K565" s="71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>
      <c r="E566" s="31"/>
      <c r="F566" s="31"/>
      <c r="G566" s="31"/>
      <c r="H566" s="30"/>
      <c r="I566" s="29"/>
      <c r="J566" s="29"/>
      <c r="K566" s="71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>
      <c r="E567" s="31"/>
      <c r="F567" s="31"/>
      <c r="G567" s="31"/>
      <c r="H567" s="30"/>
      <c r="I567" s="29"/>
      <c r="J567" s="29"/>
      <c r="K567" s="71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>
      <c r="E568" s="31"/>
      <c r="F568" s="31"/>
      <c r="G568" s="31"/>
      <c r="H568" s="30"/>
      <c r="I568" s="29"/>
      <c r="J568" s="29"/>
      <c r="K568" s="71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>
      <c r="E569" s="31"/>
      <c r="F569" s="31"/>
      <c r="G569" s="31"/>
      <c r="H569" s="30"/>
      <c r="I569" s="29"/>
      <c r="J569" s="29"/>
      <c r="K569" s="71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>
      <c r="E570" s="31"/>
      <c r="F570" s="31"/>
      <c r="G570" s="31"/>
      <c r="H570" s="30"/>
      <c r="I570" s="29"/>
      <c r="J570" s="29"/>
      <c r="K570" s="71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>
      <c r="E571" s="31"/>
      <c r="F571" s="31"/>
      <c r="G571" s="31"/>
      <c r="H571" s="30"/>
      <c r="I571" s="29"/>
      <c r="J571" s="29"/>
      <c r="K571" s="71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>
      <c r="E572" s="31"/>
      <c r="F572" s="31"/>
      <c r="G572" s="31"/>
      <c r="H572" s="30"/>
      <c r="I572" s="29"/>
      <c r="J572" s="29"/>
      <c r="K572" s="71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>
      <c r="E573" s="31"/>
      <c r="F573" s="31"/>
      <c r="G573" s="31"/>
      <c r="H573" s="30"/>
      <c r="I573" s="29"/>
      <c r="J573" s="29"/>
      <c r="K573" s="71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>
      <c r="E574" s="31"/>
      <c r="F574" s="31"/>
      <c r="G574" s="31"/>
      <c r="H574" s="30"/>
      <c r="I574" s="29"/>
      <c r="J574" s="29"/>
      <c r="K574" s="71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>
      <c r="E575" s="31"/>
      <c r="F575" s="31"/>
      <c r="G575" s="31"/>
      <c r="H575" s="30"/>
      <c r="I575" s="29"/>
      <c r="J575" s="29"/>
      <c r="K575" s="71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>
      <c r="E576" s="31"/>
      <c r="F576" s="31"/>
      <c r="G576" s="31"/>
      <c r="H576" s="30"/>
      <c r="I576" s="29"/>
      <c r="J576" s="29"/>
      <c r="K576" s="71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>
      <c r="E577" s="31"/>
      <c r="F577" s="31"/>
      <c r="G577" s="31"/>
      <c r="H577" s="30"/>
      <c r="I577" s="29"/>
      <c r="J577" s="29"/>
      <c r="K577" s="71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>
      <c r="E578" s="31"/>
      <c r="F578" s="31"/>
      <c r="G578" s="31"/>
      <c r="H578" s="30"/>
      <c r="I578" s="29"/>
      <c r="J578" s="29"/>
      <c r="K578" s="71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>
      <c r="E579" s="31"/>
      <c r="F579" s="31"/>
      <c r="G579" s="31"/>
      <c r="H579" s="30"/>
      <c r="I579" s="29"/>
      <c r="J579" s="29"/>
      <c r="K579" s="71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>
      <c r="E580" s="31"/>
      <c r="F580" s="31"/>
      <c r="G580" s="31"/>
      <c r="H580" s="30"/>
      <c r="I580" s="29"/>
      <c r="J580" s="29"/>
      <c r="K580" s="71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>
      <c r="E581" s="31"/>
      <c r="F581" s="31"/>
      <c r="G581" s="31"/>
      <c r="H581" s="30"/>
      <c r="I581" s="29"/>
      <c r="J581" s="29"/>
      <c r="K581" s="71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>
      <c r="E582" s="31"/>
      <c r="F582" s="31"/>
      <c r="G582" s="31"/>
      <c r="H582" s="30"/>
      <c r="I582" s="29"/>
      <c r="J582" s="29"/>
      <c r="K582" s="71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>
      <c r="E583" s="31"/>
      <c r="F583" s="31"/>
      <c r="G583" s="31"/>
      <c r="H583" s="30"/>
      <c r="I583" s="29"/>
      <c r="J583" s="29"/>
      <c r="K583" s="71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>
      <c r="E584" s="31"/>
      <c r="F584" s="31"/>
      <c r="G584" s="31"/>
      <c r="H584" s="30"/>
      <c r="I584" s="29"/>
      <c r="J584" s="29"/>
      <c r="K584" s="71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>
      <c r="E585" s="31"/>
      <c r="F585" s="31"/>
      <c r="G585" s="31"/>
      <c r="H585" s="30"/>
      <c r="I585" s="29"/>
      <c r="J585" s="29"/>
      <c r="K585" s="71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>
      <c r="E586" s="31"/>
      <c r="F586" s="31"/>
      <c r="G586" s="31"/>
      <c r="H586" s="30"/>
      <c r="I586" s="29"/>
      <c r="J586" s="29"/>
      <c r="K586" s="71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>
      <c r="E587" s="31"/>
      <c r="F587" s="31"/>
      <c r="G587" s="31"/>
      <c r="H587" s="30"/>
      <c r="I587" s="29"/>
      <c r="J587" s="29"/>
      <c r="K587" s="71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>
      <c r="E588" s="31"/>
      <c r="F588" s="31"/>
      <c r="G588" s="31"/>
      <c r="H588" s="30"/>
      <c r="I588" s="29"/>
      <c r="J588" s="29"/>
      <c r="K588" s="71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>
      <c r="E589" s="31"/>
      <c r="F589" s="31"/>
      <c r="G589" s="31"/>
      <c r="H589" s="30"/>
      <c r="I589" s="29"/>
      <c r="J589" s="29"/>
      <c r="K589" s="71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>
      <c r="E590" s="31"/>
      <c r="F590" s="31"/>
      <c r="G590" s="31"/>
      <c r="H590" s="30"/>
      <c r="I590" s="29"/>
      <c r="J590" s="29"/>
      <c r="K590" s="71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>
      <c r="E591" s="31"/>
      <c r="F591" s="31"/>
      <c r="G591" s="31"/>
      <c r="H591" s="30"/>
      <c r="I591" s="29"/>
      <c r="J591" s="29"/>
      <c r="K591" s="71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>
      <c r="E592" s="31"/>
      <c r="F592" s="31"/>
      <c r="G592" s="31"/>
      <c r="H592" s="30"/>
      <c r="I592" s="29"/>
      <c r="J592" s="29"/>
      <c r="K592" s="71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>
      <c r="E593" s="31"/>
      <c r="F593" s="31"/>
      <c r="G593" s="31"/>
      <c r="H593" s="30"/>
      <c r="I593" s="29"/>
      <c r="J593" s="29"/>
      <c r="K593" s="71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>
      <c r="E594" s="31"/>
      <c r="F594" s="31"/>
      <c r="G594" s="31"/>
      <c r="H594" s="30"/>
      <c r="I594" s="29"/>
      <c r="J594" s="29"/>
      <c r="K594" s="71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>
      <c r="E595" s="31"/>
      <c r="F595" s="31"/>
      <c r="G595" s="31"/>
      <c r="H595" s="30"/>
      <c r="I595" s="29"/>
      <c r="J595" s="29"/>
      <c r="K595" s="71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>
      <c r="E596" s="31"/>
      <c r="F596" s="31"/>
      <c r="G596" s="31"/>
      <c r="H596" s="30"/>
      <c r="I596" s="29"/>
      <c r="J596" s="29"/>
      <c r="K596" s="71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>
      <c r="E597" s="31"/>
      <c r="F597" s="31"/>
      <c r="G597" s="31"/>
      <c r="H597" s="30"/>
      <c r="I597" s="29"/>
      <c r="J597" s="29"/>
      <c r="K597" s="71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>
      <c r="E598" s="31"/>
      <c r="F598" s="31"/>
      <c r="G598" s="31"/>
      <c r="H598" s="30"/>
      <c r="I598" s="29"/>
      <c r="J598" s="29"/>
      <c r="K598" s="71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>
      <c r="E599" s="31"/>
      <c r="F599" s="31"/>
      <c r="G599" s="31"/>
      <c r="H599" s="30"/>
      <c r="I599" s="29"/>
      <c r="J599" s="29"/>
      <c r="K599" s="71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>
      <c r="E600" s="31"/>
      <c r="F600" s="31"/>
      <c r="G600" s="31"/>
      <c r="H600" s="30"/>
      <c r="I600" s="29"/>
      <c r="J600" s="29"/>
      <c r="K600" s="71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>
      <c r="E601" s="31"/>
      <c r="F601" s="31"/>
      <c r="G601" s="31"/>
      <c r="H601" s="30"/>
      <c r="I601" s="29"/>
      <c r="J601" s="29"/>
      <c r="K601" s="71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>
      <c r="E602" s="31"/>
      <c r="F602" s="31"/>
      <c r="G602" s="31"/>
      <c r="H602" s="30"/>
      <c r="I602" s="29"/>
      <c r="J602" s="29"/>
      <c r="K602" s="71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>
      <c r="E603" s="31"/>
      <c r="F603" s="31"/>
      <c r="G603" s="31"/>
      <c r="H603" s="30"/>
      <c r="I603" s="29"/>
      <c r="J603" s="29"/>
      <c r="K603" s="71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>
      <c r="E604" s="31"/>
      <c r="F604" s="31"/>
      <c r="G604" s="31"/>
      <c r="H604" s="30"/>
      <c r="I604" s="29"/>
      <c r="J604" s="29"/>
      <c r="K604" s="71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>
      <c r="E605" s="31"/>
      <c r="F605" s="31"/>
      <c r="G605" s="31"/>
      <c r="H605" s="30"/>
      <c r="I605" s="29"/>
      <c r="J605" s="29"/>
      <c r="K605" s="71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>
      <c r="E606" s="31"/>
      <c r="F606" s="31"/>
      <c r="G606" s="31"/>
      <c r="H606" s="30"/>
      <c r="I606" s="29"/>
      <c r="J606" s="29"/>
      <c r="K606" s="71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>
      <c r="E607" s="31"/>
      <c r="F607" s="31"/>
      <c r="G607" s="31"/>
      <c r="H607" s="30"/>
      <c r="I607" s="29"/>
      <c r="J607" s="29"/>
      <c r="K607" s="71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>
      <c r="E608" s="31"/>
      <c r="F608" s="31"/>
      <c r="G608" s="31"/>
      <c r="H608" s="30"/>
      <c r="I608" s="29"/>
      <c r="J608" s="29"/>
      <c r="K608" s="71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>
      <c r="E609" s="31"/>
      <c r="F609" s="31"/>
      <c r="G609" s="31"/>
      <c r="H609" s="30"/>
      <c r="I609" s="29"/>
      <c r="J609" s="29"/>
      <c r="K609" s="71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>
      <c r="E610" s="31"/>
      <c r="F610" s="31"/>
      <c r="G610" s="31"/>
      <c r="H610" s="30"/>
      <c r="I610" s="29"/>
      <c r="J610" s="29"/>
      <c r="K610" s="71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>
      <c r="E611" s="31"/>
      <c r="F611" s="31"/>
      <c r="G611" s="31"/>
      <c r="H611" s="30"/>
      <c r="I611" s="29"/>
      <c r="J611" s="29"/>
      <c r="K611" s="71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>
      <c r="E612" s="31"/>
      <c r="F612" s="31"/>
      <c r="G612" s="31"/>
      <c r="H612" s="30"/>
      <c r="I612" s="29"/>
      <c r="J612" s="29"/>
      <c r="K612" s="71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>
      <c r="E613" s="31"/>
      <c r="F613" s="31"/>
      <c r="G613" s="31"/>
      <c r="H613" s="30"/>
      <c r="I613" s="29"/>
      <c r="J613" s="29"/>
      <c r="K613" s="71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>
      <c r="E614" s="31"/>
      <c r="F614" s="31"/>
      <c r="G614" s="31"/>
      <c r="H614" s="30"/>
      <c r="I614" s="29"/>
      <c r="J614" s="29"/>
      <c r="K614" s="71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>
      <c r="E615" s="31"/>
      <c r="F615" s="31"/>
      <c r="G615" s="31"/>
      <c r="H615" s="30"/>
      <c r="I615" s="29"/>
      <c r="J615" s="29"/>
      <c r="K615" s="71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>
      <c r="E616" s="31"/>
      <c r="F616" s="31"/>
      <c r="G616" s="31"/>
      <c r="H616" s="30"/>
      <c r="I616" s="29"/>
      <c r="J616" s="29"/>
      <c r="K616" s="71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>
      <c r="E617" s="31"/>
      <c r="F617" s="31"/>
      <c r="G617" s="31"/>
      <c r="H617" s="30"/>
      <c r="I617" s="29"/>
      <c r="J617" s="29"/>
      <c r="K617" s="71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>
      <c r="E618" s="31"/>
      <c r="F618" s="31"/>
      <c r="G618" s="31"/>
      <c r="H618" s="30"/>
      <c r="I618" s="29"/>
      <c r="J618" s="29"/>
      <c r="K618" s="71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>
      <c r="E619" s="31"/>
      <c r="F619" s="31"/>
      <c r="G619" s="31"/>
      <c r="H619" s="30"/>
      <c r="I619" s="29"/>
      <c r="J619" s="29"/>
      <c r="K619" s="71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>
      <c r="E620" s="31"/>
      <c r="F620" s="31"/>
      <c r="G620" s="31"/>
      <c r="H620" s="30"/>
      <c r="I620" s="29"/>
      <c r="J620" s="29"/>
      <c r="K620" s="71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>
      <c r="E621" s="31"/>
      <c r="F621" s="31"/>
      <c r="G621" s="31"/>
      <c r="H621" s="30"/>
      <c r="I621" s="29"/>
      <c r="J621" s="29"/>
      <c r="K621" s="71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>
      <c r="E622" s="31"/>
      <c r="F622" s="31"/>
      <c r="G622" s="31"/>
      <c r="H622" s="30"/>
      <c r="I622" s="29"/>
      <c r="J622" s="29"/>
      <c r="K622" s="71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>
      <c r="E623" s="31"/>
      <c r="F623" s="31"/>
      <c r="G623" s="31"/>
      <c r="H623" s="30"/>
      <c r="I623" s="29"/>
      <c r="J623" s="29"/>
      <c r="K623" s="71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>
      <c r="E624" s="31"/>
      <c r="F624" s="31"/>
      <c r="G624" s="31"/>
      <c r="H624" s="30"/>
      <c r="I624" s="29"/>
      <c r="J624" s="29"/>
      <c r="K624" s="71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>
      <c r="E625" s="31"/>
      <c r="F625" s="31"/>
      <c r="G625" s="31"/>
      <c r="H625" s="30"/>
      <c r="I625" s="29"/>
      <c r="J625" s="29"/>
      <c r="K625" s="71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>
      <c r="E626" s="31"/>
      <c r="F626" s="31"/>
      <c r="G626" s="31"/>
      <c r="H626" s="30"/>
      <c r="I626" s="29"/>
      <c r="J626" s="29"/>
      <c r="K626" s="71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>
      <c r="E627" s="31"/>
      <c r="F627" s="31"/>
      <c r="G627" s="31"/>
      <c r="H627" s="30"/>
      <c r="I627" s="29"/>
      <c r="J627" s="29"/>
      <c r="K627" s="71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>
      <c r="E628" s="31"/>
      <c r="F628" s="31"/>
      <c r="G628" s="31"/>
      <c r="H628" s="30"/>
      <c r="I628" s="29"/>
      <c r="J628" s="29"/>
      <c r="K628" s="71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>
      <c r="E629" s="31"/>
      <c r="F629" s="31"/>
      <c r="G629" s="31"/>
      <c r="H629" s="30"/>
      <c r="I629" s="29"/>
      <c r="J629" s="29"/>
      <c r="K629" s="71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>
      <c r="E630" s="31"/>
      <c r="F630" s="31"/>
      <c r="G630" s="31"/>
      <c r="H630" s="30"/>
      <c r="I630" s="29"/>
      <c r="J630" s="29"/>
      <c r="K630" s="71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>
      <c r="E631" s="31"/>
      <c r="F631" s="31"/>
      <c r="G631" s="31"/>
      <c r="H631" s="30"/>
      <c r="I631" s="29"/>
      <c r="J631" s="29"/>
      <c r="K631" s="71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>
      <c r="E632" s="31"/>
      <c r="F632" s="31"/>
      <c r="G632" s="31"/>
      <c r="H632" s="30"/>
      <c r="I632" s="29"/>
      <c r="J632" s="29"/>
      <c r="K632" s="71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>
      <c r="E633" s="31"/>
      <c r="F633" s="31"/>
      <c r="G633" s="31"/>
      <c r="H633" s="30"/>
      <c r="I633" s="29"/>
      <c r="J633" s="29"/>
      <c r="K633" s="71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>
      <c r="E634" s="31"/>
      <c r="F634" s="31"/>
      <c r="G634" s="31"/>
      <c r="H634" s="30"/>
      <c r="I634" s="29"/>
      <c r="J634" s="29"/>
      <c r="K634" s="71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>
      <c r="E635" s="31"/>
      <c r="F635" s="31"/>
      <c r="G635" s="31"/>
      <c r="H635" s="30"/>
      <c r="I635" s="29"/>
      <c r="J635" s="29"/>
      <c r="K635" s="71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>
      <c r="E636" s="31"/>
      <c r="F636" s="31"/>
      <c r="G636" s="31"/>
      <c r="H636" s="30"/>
      <c r="I636" s="29"/>
      <c r="J636" s="29"/>
      <c r="K636" s="71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>
      <c r="E637" s="31"/>
      <c r="F637" s="31"/>
      <c r="G637" s="31"/>
      <c r="H637" s="30"/>
      <c r="I637" s="29"/>
      <c r="J637" s="29"/>
      <c r="K637" s="71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>
      <c r="E638" s="31"/>
      <c r="F638" s="31"/>
      <c r="G638" s="31"/>
      <c r="H638" s="30"/>
      <c r="I638" s="29"/>
      <c r="J638" s="29"/>
      <c r="K638" s="71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>
      <c r="E639" s="31"/>
      <c r="F639" s="31"/>
      <c r="G639" s="31"/>
      <c r="H639" s="30"/>
      <c r="I639" s="29"/>
      <c r="J639" s="29"/>
      <c r="K639" s="71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>
      <c r="E640" s="31"/>
      <c r="F640" s="31"/>
      <c r="G640" s="31"/>
      <c r="H640" s="30"/>
      <c r="I640" s="29"/>
      <c r="J640" s="29"/>
      <c r="K640" s="71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>
      <c r="E641" s="31"/>
      <c r="F641" s="31"/>
      <c r="G641" s="31"/>
      <c r="H641" s="30"/>
      <c r="I641" s="29"/>
      <c r="J641" s="29"/>
      <c r="K641" s="71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>
      <c r="E642" s="31"/>
      <c r="F642" s="31"/>
      <c r="G642" s="31"/>
      <c r="H642" s="30"/>
      <c r="I642" s="29"/>
      <c r="J642" s="29"/>
      <c r="K642" s="71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>
      <c r="E643" s="31"/>
      <c r="F643" s="31"/>
      <c r="G643" s="31"/>
      <c r="H643" s="30"/>
      <c r="I643" s="29"/>
      <c r="J643" s="29"/>
      <c r="K643" s="71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>
      <c r="E644" s="31"/>
      <c r="F644" s="31"/>
      <c r="G644" s="31"/>
      <c r="H644" s="30"/>
      <c r="I644" s="29"/>
      <c r="J644" s="29"/>
      <c r="K644" s="71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>
      <c r="E645" s="31"/>
      <c r="F645" s="31"/>
      <c r="G645" s="31"/>
      <c r="H645" s="30"/>
      <c r="I645" s="29"/>
      <c r="J645" s="29"/>
      <c r="K645" s="71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>
      <c r="E646" s="31"/>
      <c r="F646" s="31"/>
      <c r="G646" s="31"/>
      <c r="H646" s="30"/>
      <c r="I646" s="29"/>
      <c r="J646" s="29"/>
      <c r="K646" s="71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>
      <c r="E647" s="31"/>
      <c r="F647" s="31"/>
      <c r="G647" s="31"/>
      <c r="H647" s="30"/>
      <c r="I647" s="29"/>
      <c r="J647" s="29"/>
      <c r="K647" s="71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>
      <c r="E648" s="31"/>
      <c r="F648" s="31"/>
      <c r="G648" s="31"/>
      <c r="H648" s="30"/>
      <c r="I648" s="29"/>
      <c r="J648" s="29"/>
      <c r="K648" s="71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>
      <c r="E649" s="31"/>
      <c r="F649" s="31"/>
      <c r="G649" s="31"/>
      <c r="H649" s="30"/>
      <c r="I649" s="29"/>
      <c r="J649" s="29"/>
      <c r="K649" s="71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>
      <c r="E650" s="31"/>
      <c r="F650" s="31"/>
      <c r="G650" s="31"/>
      <c r="H650" s="30"/>
      <c r="I650" s="29"/>
      <c r="J650" s="29"/>
      <c r="K650" s="71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>
      <c r="E651" s="31"/>
      <c r="F651" s="31"/>
      <c r="G651" s="31"/>
      <c r="H651" s="30"/>
      <c r="I651" s="29"/>
      <c r="J651" s="29"/>
      <c r="K651" s="71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>
      <c r="E652" s="31"/>
      <c r="F652" s="31"/>
      <c r="G652" s="31"/>
      <c r="H652" s="30"/>
      <c r="I652" s="29"/>
      <c r="J652" s="29"/>
      <c r="K652" s="71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>
      <c r="E653" s="31"/>
      <c r="F653" s="31"/>
      <c r="G653" s="31"/>
      <c r="H653" s="30"/>
      <c r="I653" s="29"/>
      <c r="J653" s="29"/>
      <c r="K653" s="71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>
      <c r="E654" s="31"/>
      <c r="F654" s="31"/>
      <c r="G654" s="31"/>
      <c r="H654" s="30"/>
      <c r="I654" s="29"/>
      <c r="J654" s="29"/>
      <c r="K654" s="71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>
      <c r="E655" s="31"/>
      <c r="F655" s="31"/>
      <c r="G655" s="31"/>
      <c r="H655" s="30"/>
      <c r="I655" s="29"/>
      <c r="J655" s="29"/>
      <c r="K655" s="71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>
      <c r="E656" s="31"/>
      <c r="F656" s="31"/>
      <c r="G656" s="31"/>
      <c r="H656" s="30"/>
      <c r="I656" s="29"/>
      <c r="J656" s="29"/>
      <c r="K656" s="71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>
      <c r="E657" s="31"/>
      <c r="F657" s="31"/>
      <c r="G657" s="31"/>
      <c r="H657" s="30"/>
      <c r="I657" s="29"/>
      <c r="J657" s="29"/>
      <c r="K657" s="71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>
      <c r="E658" s="31"/>
      <c r="F658" s="31"/>
      <c r="G658" s="31"/>
      <c r="H658" s="30"/>
      <c r="I658" s="29"/>
      <c r="J658" s="29"/>
      <c r="K658" s="71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>
      <c r="E659" s="31"/>
      <c r="F659" s="31"/>
      <c r="G659" s="31"/>
      <c r="H659" s="30"/>
      <c r="I659" s="29"/>
      <c r="J659" s="29"/>
      <c r="K659" s="71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>
      <c r="E660" s="31"/>
      <c r="F660" s="31"/>
      <c r="G660" s="31"/>
      <c r="H660" s="30"/>
      <c r="I660" s="29"/>
      <c r="J660" s="29"/>
      <c r="K660" s="71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>
      <c r="E661" s="31"/>
      <c r="F661" s="31"/>
      <c r="G661" s="31"/>
      <c r="H661" s="30"/>
      <c r="I661" s="29"/>
      <c r="J661" s="29"/>
      <c r="K661" s="71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>
      <c r="E662" s="31"/>
      <c r="F662" s="31"/>
      <c r="G662" s="31"/>
      <c r="H662" s="30"/>
      <c r="I662" s="29"/>
      <c r="J662" s="29"/>
      <c r="K662" s="71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>
      <c r="E663" s="31"/>
      <c r="F663" s="31"/>
      <c r="G663" s="31"/>
      <c r="H663" s="30"/>
      <c r="I663" s="29"/>
      <c r="J663" s="29"/>
      <c r="K663" s="71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>
      <c r="E664" s="31"/>
      <c r="F664" s="31"/>
      <c r="G664" s="31"/>
      <c r="H664" s="30"/>
      <c r="I664" s="29"/>
      <c r="J664" s="29"/>
      <c r="K664" s="71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>
      <c r="E665" s="31"/>
      <c r="F665" s="31"/>
      <c r="G665" s="31"/>
      <c r="H665" s="30"/>
      <c r="I665" s="29"/>
      <c r="J665" s="29"/>
      <c r="K665" s="71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>
      <c r="E666" s="31"/>
      <c r="F666" s="31"/>
      <c r="G666" s="31"/>
      <c r="H666" s="30"/>
      <c r="I666" s="29"/>
      <c r="J666" s="29"/>
      <c r="K666" s="71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>
      <c r="E667" s="31"/>
      <c r="F667" s="31"/>
      <c r="G667" s="31"/>
      <c r="H667" s="30"/>
      <c r="I667" s="29"/>
      <c r="J667" s="29"/>
      <c r="K667" s="71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>
      <c r="E668" s="31"/>
      <c r="F668" s="31"/>
      <c r="G668" s="31"/>
      <c r="H668" s="30"/>
      <c r="I668" s="29"/>
      <c r="J668" s="29"/>
      <c r="K668" s="71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>
      <c r="E669" s="31"/>
      <c r="F669" s="31"/>
      <c r="G669" s="31"/>
      <c r="H669" s="30"/>
      <c r="I669" s="29"/>
      <c r="J669" s="29"/>
      <c r="K669" s="71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>
      <c r="E670" s="31"/>
      <c r="F670" s="31"/>
      <c r="G670" s="31"/>
      <c r="H670" s="30"/>
      <c r="I670" s="29"/>
      <c r="J670" s="29"/>
      <c r="K670" s="71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>
      <c r="E671" s="31"/>
      <c r="F671" s="31"/>
      <c r="G671" s="31"/>
      <c r="H671" s="30"/>
      <c r="I671" s="29"/>
      <c r="J671" s="29"/>
      <c r="K671" s="71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>
      <c r="E672" s="31"/>
      <c r="F672" s="31"/>
      <c r="G672" s="31"/>
      <c r="H672" s="30"/>
      <c r="I672" s="29"/>
      <c r="J672" s="29"/>
      <c r="K672" s="71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>
      <c r="E673" s="31"/>
      <c r="F673" s="31"/>
      <c r="G673" s="31"/>
      <c r="H673" s="30"/>
      <c r="I673" s="29"/>
      <c r="J673" s="29"/>
      <c r="K673" s="71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>
      <c r="E674" s="31"/>
      <c r="F674" s="31"/>
      <c r="G674" s="31"/>
      <c r="H674" s="30"/>
      <c r="I674" s="29"/>
      <c r="J674" s="29"/>
      <c r="K674" s="71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>
      <c r="E675" s="31"/>
      <c r="F675" s="31"/>
      <c r="G675" s="31"/>
      <c r="H675" s="30"/>
      <c r="I675" s="29"/>
      <c r="J675" s="29"/>
      <c r="K675" s="71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>
      <c r="E676" s="31"/>
      <c r="F676" s="31"/>
      <c r="G676" s="31"/>
      <c r="H676" s="30"/>
      <c r="I676" s="29"/>
      <c r="J676" s="29"/>
      <c r="K676" s="71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>
      <c r="E677" s="31"/>
      <c r="F677" s="31"/>
      <c r="G677" s="31"/>
      <c r="H677" s="30"/>
      <c r="I677" s="29"/>
      <c r="J677" s="29"/>
      <c r="K677" s="71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>
      <c r="E678" s="31"/>
      <c r="F678" s="31"/>
      <c r="G678" s="31"/>
      <c r="H678" s="30"/>
      <c r="I678" s="29"/>
      <c r="J678" s="29"/>
      <c r="K678" s="71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>
      <c r="E679" s="31"/>
      <c r="F679" s="31"/>
      <c r="G679" s="31"/>
      <c r="H679" s="30"/>
      <c r="I679" s="29"/>
      <c r="J679" s="29"/>
      <c r="K679" s="71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>
      <c r="E680" s="31"/>
      <c r="F680" s="31"/>
      <c r="G680" s="31"/>
      <c r="H680" s="30"/>
      <c r="I680" s="29"/>
      <c r="J680" s="29"/>
      <c r="K680" s="71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>
      <c r="E681" s="31"/>
      <c r="F681" s="31"/>
      <c r="G681" s="31"/>
      <c r="H681" s="30"/>
      <c r="I681" s="29"/>
      <c r="J681" s="29"/>
      <c r="K681" s="71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>
      <c r="E682" s="31"/>
      <c r="F682" s="31"/>
      <c r="G682" s="31"/>
      <c r="H682" s="30"/>
      <c r="I682" s="29"/>
      <c r="J682" s="29"/>
      <c r="K682" s="71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>
      <c r="E683" s="31"/>
      <c r="F683" s="31"/>
      <c r="G683" s="31"/>
      <c r="H683" s="30"/>
      <c r="I683" s="29"/>
      <c r="J683" s="29"/>
      <c r="K683" s="71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>
      <c r="E684" s="31"/>
      <c r="F684" s="31"/>
      <c r="G684" s="31"/>
      <c r="H684" s="30"/>
      <c r="I684" s="29"/>
      <c r="J684" s="29"/>
      <c r="K684" s="71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>
      <c r="E685" s="31"/>
      <c r="F685" s="31"/>
      <c r="G685" s="31"/>
      <c r="H685" s="30"/>
      <c r="I685" s="29"/>
      <c r="J685" s="29"/>
      <c r="K685" s="71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>
      <c r="E686" s="31"/>
      <c r="F686" s="31"/>
      <c r="G686" s="31"/>
      <c r="H686" s="30"/>
      <c r="I686" s="29"/>
      <c r="J686" s="29"/>
      <c r="K686" s="71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>
      <c r="E687" s="31"/>
      <c r="F687" s="31"/>
      <c r="G687" s="31"/>
      <c r="H687" s="30"/>
      <c r="I687" s="29"/>
      <c r="J687" s="29"/>
      <c r="K687" s="71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>
      <c r="E688" s="31"/>
      <c r="F688" s="31"/>
      <c r="G688" s="31"/>
      <c r="H688" s="30"/>
      <c r="I688" s="29"/>
      <c r="J688" s="29"/>
      <c r="K688" s="71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>
      <c r="E689" s="31"/>
      <c r="F689" s="31"/>
      <c r="G689" s="31"/>
      <c r="H689" s="30"/>
      <c r="I689" s="29"/>
      <c r="J689" s="29"/>
      <c r="K689" s="71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>
      <c r="E690" s="31"/>
      <c r="F690" s="31"/>
      <c r="G690" s="31"/>
      <c r="H690" s="30"/>
      <c r="I690" s="29"/>
      <c r="J690" s="29"/>
      <c r="K690" s="71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>
      <c r="E691" s="31"/>
      <c r="F691" s="31"/>
      <c r="G691" s="31"/>
      <c r="H691" s="30"/>
      <c r="I691" s="29"/>
      <c r="J691" s="29"/>
      <c r="K691" s="71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>
      <c r="E692" s="31"/>
      <c r="F692" s="31"/>
      <c r="G692" s="31"/>
      <c r="H692" s="30"/>
      <c r="I692" s="29"/>
      <c r="J692" s="29"/>
      <c r="K692" s="71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>
      <c r="E693" s="31"/>
      <c r="F693" s="31"/>
      <c r="G693" s="31"/>
      <c r="H693" s="30"/>
      <c r="I693" s="29"/>
      <c r="J693" s="29"/>
      <c r="K693" s="71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>
      <c r="E694" s="31"/>
      <c r="F694" s="31"/>
      <c r="G694" s="31"/>
      <c r="H694" s="30"/>
      <c r="I694" s="29"/>
      <c r="J694" s="29"/>
      <c r="K694" s="71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>
      <c r="E695" s="31"/>
      <c r="F695" s="31"/>
      <c r="G695" s="31"/>
      <c r="H695" s="30"/>
      <c r="I695" s="29"/>
      <c r="J695" s="29"/>
      <c r="K695" s="71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>
      <c r="E696" s="31"/>
      <c r="F696" s="31"/>
      <c r="G696" s="31"/>
      <c r="H696" s="30"/>
      <c r="I696" s="29"/>
      <c r="J696" s="29"/>
      <c r="K696" s="71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>
      <c r="E697" s="31"/>
      <c r="F697" s="31"/>
      <c r="G697" s="31"/>
      <c r="H697" s="30"/>
      <c r="I697" s="29"/>
      <c r="J697" s="29"/>
      <c r="K697" s="71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>
      <c r="E698" s="31"/>
      <c r="F698" s="31"/>
      <c r="G698" s="31"/>
      <c r="H698" s="30"/>
      <c r="I698" s="29"/>
      <c r="J698" s="29"/>
      <c r="K698" s="71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>
      <c r="E699" s="31"/>
      <c r="F699" s="31"/>
      <c r="G699" s="31"/>
      <c r="H699" s="30"/>
      <c r="I699" s="29"/>
      <c r="J699" s="29"/>
      <c r="K699" s="71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>
      <c r="E700" s="31"/>
      <c r="F700" s="31"/>
      <c r="G700" s="31"/>
      <c r="H700" s="30"/>
      <c r="I700" s="29"/>
      <c r="J700" s="29"/>
      <c r="K700" s="71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>
      <c r="E701" s="31"/>
      <c r="F701" s="31"/>
      <c r="G701" s="31"/>
      <c r="H701" s="30"/>
      <c r="I701" s="29"/>
      <c r="J701" s="29"/>
      <c r="K701" s="71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>
      <c r="E702" s="31"/>
      <c r="F702" s="31"/>
      <c r="G702" s="31"/>
      <c r="H702" s="30"/>
      <c r="I702" s="29"/>
      <c r="J702" s="29"/>
      <c r="K702" s="71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>
      <c r="E703" s="31"/>
      <c r="F703" s="31"/>
      <c r="G703" s="31"/>
      <c r="H703" s="30"/>
      <c r="I703" s="29"/>
      <c r="J703" s="29"/>
      <c r="K703" s="71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>
      <c r="E704" s="31"/>
      <c r="F704" s="31"/>
      <c r="G704" s="31"/>
      <c r="H704" s="30"/>
      <c r="I704" s="29"/>
      <c r="J704" s="29"/>
      <c r="K704" s="71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>
      <c r="E705" s="31"/>
      <c r="F705" s="31"/>
      <c r="G705" s="31"/>
      <c r="H705" s="30"/>
      <c r="I705" s="29"/>
      <c r="J705" s="29"/>
      <c r="K705" s="71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>
      <c r="E706" s="31"/>
      <c r="F706" s="31"/>
      <c r="G706" s="31"/>
      <c r="H706" s="30"/>
      <c r="I706" s="29"/>
      <c r="J706" s="29"/>
      <c r="K706" s="71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>
      <c r="E707" s="31"/>
      <c r="F707" s="31"/>
      <c r="G707" s="31"/>
      <c r="H707" s="30"/>
      <c r="I707" s="29"/>
      <c r="J707" s="29"/>
      <c r="K707" s="71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>
      <c r="E708" s="31"/>
      <c r="F708" s="31"/>
      <c r="G708" s="31"/>
      <c r="H708" s="30"/>
      <c r="I708" s="29"/>
      <c r="J708" s="29"/>
      <c r="K708" s="71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>
      <c r="E709" s="31"/>
      <c r="F709" s="31"/>
      <c r="G709" s="31"/>
      <c r="H709" s="30"/>
      <c r="I709" s="29"/>
      <c r="J709" s="29"/>
      <c r="K709" s="71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>
      <c r="E710" s="31"/>
      <c r="F710" s="31"/>
      <c r="G710" s="31"/>
      <c r="H710" s="30"/>
      <c r="I710" s="29"/>
      <c r="J710" s="29"/>
      <c r="K710" s="71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>
      <c r="E711" s="31"/>
      <c r="F711" s="31"/>
      <c r="G711" s="31"/>
      <c r="H711" s="30"/>
      <c r="I711" s="29"/>
      <c r="J711" s="29"/>
      <c r="K711" s="71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>
      <c r="E712" s="31"/>
      <c r="F712" s="31"/>
      <c r="G712" s="31"/>
      <c r="H712" s="30"/>
      <c r="I712" s="29"/>
      <c r="J712" s="29"/>
      <c r="K712" s="71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>
      <c r="E713" s="31"/>
      <c r="F713" s="31"/>
      <c r="G713" s="31"/>
      <c r="H713" s="30"/>
      <c r="I713" s="29"/>
      <c r="J713" s="29"/>
      <c r="K713" s="71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>
      <c r="E714" s="31"/>
      <c r="F714" s="31"/>
      <c r="G714" s="31"/>
      <c r="H714" s="30"/>
      <c r="I714" s="29"/>
      <c r="J714" s="29"/>
      <c r="K714" s="71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>
      <c r="E715" s="31"/>
      <c r="F715" s="31"/>
      <c r="G715" s="31"/>
      <c r="H715" s="30"/>
      <c r="I715" s="29"/>
      <c r="J715" s="29"/>
      <c r="K715" s="71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>
      <c r="E716" s="31"/>
      <c r="F716" s="31"/>
      <c r="G716" s="31"/>
      <c r="H716" s="30"/>
      <c r="I716" s="29"/>
      <c r="J716" s="29"/>
      <c r="K716" s="71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>
      <c r="E717" s="31"/>
      <c r="F717" s="31"/>
      <c r="G717" s="31"/>
      <c r="H717" s="30"/>
      <c r="I717" s="29"/>
      <c r="J717" s="29"/>
      <c r="K717" s="71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>
      <c r="E718" s="31"/>
      <c r="F718" s="31"/>
      <c r="G718" s="31"/>
      <c r="H718" s="30"/>
      <c r="I718" s="29"/>
      <c r="J718" s="29"/>
      <c r="K718" s="71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>
      <c r="E719" s="31"/>
      <c r="F719" s="31"/>
      <c r="G719" s="31"/>
      <c r="H719" s="30"/>
      <c r="I719" s="29"/>
      <c r="J719" s="29"/>
      <c r="K719" s="71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>
      <c r="E720" s="31"/>
      <c r="F720" s="31"/>
      <c r="G720" s="31"/>
      <c r="H720" s="30"/>
      <c r="I720" s="29"/>
      <c r="J720" s="29"/>
      <c r="K720" s="71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>
      <c r="E721" s="31"/>
      <c r="F721" s="31"/>
      <c r="G721" s="31"/>
      <c r="H721" s="30"/>
      <c r="I721" s="29"/>
      <c r="J721" s="29"/>
      <c r="K721" s="71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>
      <c r="E722" s="31"/>
      <c r="F722" s="31"/>
      <c r="G722" s="31"/>
      <c r="H722" s="30"/>
      <c r="I722" s="29"/>
      <c r="J722" s="29"/>
      <c r="K722" s="71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>
      <c r="E723" s="31"/>
      <c r="F723" s="31"/>
      <c r="G723" s="31"/>
      <c r="H723" s="30"/>
      <c r="I723" s="29"/>
      <c r="J723" s="29"/>
      <c r="K723" s="71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>
      <c r="E724" s="31"/>
      <c r="F724" s="31"/>
      <c r="G724" s="31"/>
      <c r="H724" s="30"/>
      <c r="I724" s="29"/>
      <c r="J724" s="29"/>
      <c r="K724" s="71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>
      <c r="E725" s="31"/>
      <c r="F725" s="31"/>
      <c r="G725" s="31"/>
      <c r="H725" s="30"/>
      <c r="I725" s="29"/>
      <c r="J725" s="29"/>
      <c r="K725" s="71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>
      <c r="E726" s="31"/>
      <c r="F726" s="31"/>
      <c r="G726" s="31"/>
      <c r="H726" s="30"/>
      <c r="I726" s="29"/>
      <c r="J726" s="29"/>
      <c r="K726" s="71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>
      <c r="E727" s="31"/>
      <c r="F727" s="31"/>
      <c r="G727" s="31"/>
      <c r="H727" s="30"/>
      <c r="I727" s="29"/>
      <c r="J727" s="29"/>
      <c r="K727" s="71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>
      <c r="E728" s="31"/>
      <c r="F728" s="31"/>
      <c r="G728" s="31"/>
      <c r="H728" s="30"/>
      <c r="I728" s="29"/>
      <c r="J728" s="29"/>
      <c r="K728" s="71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>
      <c r="E729" s="31"/>
      <c r="F729" s="31"/>
      <c r="G729" s="31"/>
      <c r="H729" s="30"/>
      <c r="I729" s="29"/>
      <c r="J729" s="29"/>
      <c r="K729" s="71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>
      <c r="E730" s="31"/>
      <c r="F730" s="31"/>
      <c r="G730" s="31"/>
      <c r="H730" s="30"/>
      <c r="I730" s="29"/>
      <c r="J730" s="29"/>
      <c r="K730" s="71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>
      <c r="E731" s="31"/>
      <c r="F731" s="31"/>
      <c r="G731" s="31"/>
      <c r="H731" s="30"/>
      <c r="I731" s="29"/>
      <c r="J731" s="29"/>
      <c r="K731" s="71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>
      <c r="E732" s="31"/>
      <c r="F732" s="31"/>
      <c r="G732" s="31"/>
      <c r="H732" s="30"/>
      <c r="I732" s="29"/>
      <c r="J732" s="29"/>
      <c r="K732" s="71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>
      <c r="E733" s="31"/>
      <c r="F733" s="31"/>
      <c r="G733" s="31"/>
      <c r="H733" s="30"/>
      <c r="I733" s="29"/>
      <c r="J733" s="29"/>
      <c r="K733" s="71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>
      <c r="E734" s="31"/>
      <c r="F734" s="31"/>
      <c r="G734" s="31"/>
      <c r="H734" s="30"/>
      <c r="I734" s="29"/>
      <c r="J734" s="29"/>
      <c r="K734" s="71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>
      <c r="E735" s="31"/>
      <c r="F735" s="31"/>
      <c r="G735" s="31"/>
      <c r="H735" s="30"/>
      <c r="I735" s="29"/>
      <c r="J735" s="29"/>
      <c r="K735" s="71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>
      <c r="E736" s="31"/>
      <c r="F736" s="31"/>
      <c r="G736" s="31"/>
      <c r="H736" s="30"/>
      <c r="I736" s="29"/>
      <c r="J736" s="29"/>
      <c r="K736" s="71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>
      <c r="E737" s="31"/>
      <c r="F737" s="31"/>
      <c r="G737" s="31"/>
      <c r="H737" s="30"/>
      <c r="I737" s="29"/>
      <c r="J737" s="29"/>
      <c r="K737" s="71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>
      <c r="E738" s="31"/>
      <c r="F738" s="31"/>
      <c r="G738" s="31"/>
      <c r="H738" s="30"/>
      <c r="I738" s="29"/>
      <c r="J738" s="29"/>
      <c r="K738" s="71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>
      <c r="E739" s="31"/>
      <c r="F739" s="31"/>
      <c r="G739" s="31"/>
      <c r="H739" s="30"/>
      <c r="I739" s="29"/>
      <c r="J739" s="29"/>
      <c r="K739" s="71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>
      <c r="E740" s="31"/>
      <c r="F740" s="31"/>
      <c r="G740" s="31"/>
      <c r="H740" s="30"/>
      <c r="I740" s="29"/>
      <c r="J740" s="29"/>
      <c r="K740" s="71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>
      <c r="E741" s="31"/>
      <c r="F741" s="31"/>
      <c r="G741" s="31"/>
      <c r="H741" s="30"/>
      <c r="I741" s="29"/>
      <c r="J741" s="29"/>
      <c r="K741" s="71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>
      <c r="E742" s="31"/>
      <c r="F742" s="31"/>
      <c r="G742" s="31"/>
      <c r="H742" s="30"/>
      <c r="I742" s="29"/>
      <c r="J742" s="29"/>
      <c r="K742" s="71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>
      <c r="E743" s="31"/>
      <c r="F743" s="31"/>
      <c r="G743" s="31"/>
      <c r="H743" s="30"/>
      <c r="I743" s="29"/>
      <c r="J743" s="29"/>
      <c r="K743" s="71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>
      <c r="E744" s="31"/>
      <c r="F744" s="31"/>
      <c r="G744" s="31"/>
      <c r="H744" s="30"/>
      <c r="I744" s="29"/>
      <c r="J744" s="29"/>
      <c r="K744" s="71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>
      <c r="E745" s="31"/>
      <c r="F745" s="31"/>
      <c r="G745" s="31"/>
      <c r="H745" s="30"/>
      <c r="I745" s="29"/>
      <c r="J745" s="29"/>
      <c r="K745" s="71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>
      <c r="E746" s="31"/>
      <c r="F746" s="31"/>
      <c r="G746" s="31"/>
      <c r="H746" s="30"/>
      <c r="I746" s="29"/>
      <c r="J746" s="29"/>
      <c r="K746" s="71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>
      <c r="E747" s="31"/>
      <c r="F747" s="31"/>
      <c r="G747" s="31"/>
      <c r="H747" s="30"/>
      <c r="I747" s="29"/>
      <c r="J747" s="29"/>
      <c r="K747" s="71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>
      <c r="E748" s="31"/>
      <c r="F748" s="31"/>
      <c r="G748" s="31"/>
      <c r="H748" s="30"/>
      <c r="I748" s="29"/>
      <c r="J748" s="29"/>
      <c r="K748" s="71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>
      <c r="E749" s="31"/>
      <c r="F749" s="31"/>
      <c r="G749" s="31"/>
      <c r="H749" s="30"/>
      <c r="I749" s="29"/>
      <c r="J749" s="29"/>
      <c r="K749" s="71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>
      <c r="E750" s="31"/>
      <c r="F750" s="31"/>
      <c r="G750" s="31"/>
      <c r="H750" s="30"/>
      <c r="I750" s="29"/>
      <c r="J750" s="29"/>
      <c r="K750" s="71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>
      <c r="E751" s="31"/>
      <c r="F751" s="31"/>
      <c r="G751" s="31"/>
      <c r="H751" s="30"/>
      <c r="I751" s="29"/>
      <c r="J751" s="29"/>
      <c r="K751" s="71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>
      <c r="E752" s="31"/>
      <c r="F752" s="31"/>
      <c r="G752" s="31"/>
      <c r="H752" s="30"/>
      <c r="I752" s="29"/>
      <c r="J752" s="29"/>
      <c r="K752" s="71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>
      <c r="E753" s="31"/>
      <c r="F753" s="31"/>
      <c r="G753" s="31"/>
      <c r="H753" s="30"/>
      <c r="I753" s="29"/>
      <c r="J753" s="29"/>
      <c r="K753" s="71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>
      <c r="E754" s="31"/>
      <c r="F754" s="31"/>
      <c r="G754" s="31"/>
      <c r="H754" s="30"/>
      <c r="I754" s="29"/>
      <c r="J754" s="29"/>
      <c r="K754" s="71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>
      <c r="E755" s="31"/>
      <c r="F755" s="31"/>
      <c r="G755" s="31"/>
      <c r="H755" s="30"/>
      <c r="I755" s="29"/>
      <c r="J755" s="29"/>
      <c r="K755" s="71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>
      <c r="E756" s="31"/>
      <c r="F756" s="31"/>
      <c r="G756" s="31"/>
      <c r="H756" s="30"/>
      <c r="I756" s="29"/>
      <c r="J756" s="29"/>
      <c r="K756" s="71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>
      <c r="E757" s="31"/>
      <c r="F757" s="31"/>
      <c r="G757" s="31"/>
      <c r="H757" s="30"/>
      <c r="I757" s="29"/>
      <c r="J757" s="29"/>
      <c r="K757" s="71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>
      <c r="E758" s="31"/>
      <c r="F758" s="31"/>
      <c r="G758" s="31"/>
      <c r="H758" s="30"/>
      <c r="I758" s="29"/>
      <c r="J758" s="29"/>
      <c r="K758" s="71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>
      <c r="E759" s="31"/>
      <c r="F759" s="31"/>
      <c r="G759" s="31"/>
      <c r="H759" s="30"/>
      <c r="I759" s="29"/>
      <c r="J759" s="29"/>
      <c r="K759" s="71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>
      <c r="E760" s="31"/>
      <c r="F760" s="31"/>
      <c r="G760" s="31"/>
      <c r="H760" s="30"/>
      <c r="I760" s="29"/>
      <c r="J760" s="29"/>
      <c r="K760" s="71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>
      <c r="E761" s="31"/>
      <c r="F761" s="31"/>
      <c r="G761" s="31"/>
      <c r="H761" s="30"/>
      <c r="I761" s="29"/>
      <c r="J761" s="29"/>
      <c r="K761" s="71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>
      <c r="E762" s="31"/>
      <c r="F762" s="31"/>
      <c r="G762" s="31"/>
      <c r="H762" s="30"/>
      <c r="I762" s="29"/>
      <c r="J762" s="29"/>
      <c r="K762" s="71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>
      <c r="E763" s="31"/>
      <c r="F763" s="31"/>
      <c r="G763" s="31"/>
      <c r="H763" s="30"/>
      <c r="I763" s="29"/>
      <c r="J763" s="29"/>
      <c r="K763" s="71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>
      <c r="E764" s="31"/>
      <c r="F764" s="31"/>
      <c r="G764" s="31"/>
      <c r="H764" s="30"/>
      <c r="I764" s="29"/>
      <c r="J764" s="29"/>
      <c r="K764" s="71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>
      <c r="E765" s="31"/>
      <c r="F765" s="31"/>
      <c r="G765" s="31"/>
      <c r="H765" s="30"/>
      <c r="I765" s="29"/>
      <c r="J765" s="29"/>
      <c r="K765" s="71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>
      <c r="E766" s="31"/>
      <c r="F766" s="31"/>
      <c r="G766" s="31"/>
      <c r="H766" s="30"/>
      <c r="I766" s="29"/>
      <c r="J766" s="29"/>
      <c r="K766" s="71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>
      <c r="E767" s="31"/>
      <c r="F767" s="31"/>
      <c r="G767" s="31"/>
      <c r="H767" s="30"/>
      <c r="I767" s="29"/>
      <c r="J767" s="29"/>
      <c r="K767" s="71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>
      <c r="E768" s="31"/>
      <c r="F768" s="31"/>
      <c r="G768" s="31"/>
      <c r="H768" s="30"/>
      <c r="I768" s="29"/>
      <c r="J768" s="29"/>
      <c r="K768" s="71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>
      <c r="E769" s="31"/>
      <c r="F769" s="31"/>
      <c r="G769" s="31"/>
      <c r="H769" s="30"/>
      <c r="I769" s="29"/>
      <c r="J769" s="29"/>
      <c r="K769" s="71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>
      <c r="E770" s="31"/>
      <c r="F770" s="31"/>
      <c r="G770" s="31"/>
      <c r="H770" s="30"/>
      <c r="I770" s="29"/>
      <c r="J770" s="29"/>
      <c r="K770" s="71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>
      <c r="E771" s="31"/>
      <c r="F771" s="31"/>
      <c r="G771" s="31"/>
      <c r="H771" s="30"/>
      <c r="I771" s="29"/>
      <c r="J771" s="29"/>
      <c r="K771" s="71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>
      <c r="E772" s="31"/>
      <c r="F772" s="31"/>
      <c r="G772" s="31"/>
      <c r="H772" s="30"/>
      <c r="I772" s="29"/>
      <c r="J772" s="29"/>
      <c r="K772" s="71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>
      <c r="E773" s="31"/>
      <c r="F773" s="31"/>
      <c r="G773" s="31"/>
      <c r="H773" s="30"/>
      <c r="I773" s="29"/>
      <c r="J773" s="29"/>
      <c r="K773" s="71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>
      <c r="E774" s="31"/>
      <c r="F774" s="31"/>
      <c r="G774" s="31"/>
      <c r="H774" s="30"/>
      <c r="I774" s="29"/>
      <c r="J774" s="29"/>
      <c r="K774" s="71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>
      <c r="E775" s="31"/>
      <c r="F775" s="31"/>
      <c r="G775" s="31"/>
      <c r="H775" s="30"/>
      <c r="I775" s="29"/>
      <c r="J775" s="29"/>
      <c r="K775" s="71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>
      <c r="E776" s="31"/>
      <c r="F776" s="31"/>
      <c r="G776" s="31"/>
      <c r="H776" s="30"/>
      <c r="I776" s="29"/>
      <c r="J776" s="29"/>
      <c r="K776" s="71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>
      <c r="E777" s="31"/>
      <c r="F777" s="31"/>
      <c r="G777" s="31"/>
      <c r="H777" s="30"/>
      <c r="I777" s="29"/>
      <c r="J777" s="29"/>
      <c r="K777" s="71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>
      <c r="E778" s="31"/>
      <c r="F778" s="31"/>
      <c r="G778" s="31"/>
      <c r="H778" s="30"/>
      <c r="I778" s="29"/>
      <c r="J778" s="29"/>
      <c r="K778" s="71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>
      <c r="E779" s="31"/>
      <c r="F779" s="31"/>
      <c r="G779" s="31"/>
      <c r="H779" s="30"/>
      <c r="I779" s="29"/>
      <c r="J779" s="29"/>
      <c r="K779" s="71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>
      <c r="E780" s="31"/>
      <c r="F780" s="31"/>
      <c r="G780" s="31"/>
      <c r="H780" s="30"/>
      <c r="I780" s="29"/>
      <c r="J780" s="29"/>
      <c r="K780" s="71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>
      <c r="E781" s="31"/>
      <c r="F781" s="31"/>
      <c r="G781" s="31"/>
      <c r="H781" s="30"/>
      <c r="I781" s="29"/>
      <c r="J781" s="29"/>
      <c r="K781" s="71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>
      <c r="E782" s="31"/>
      <c r="F782" s="31"/>
      <c r="G782" s="31"/>
      <c r="H782" s="30"/>
      <c r="I782" s="29"/>
      <c r="J782" s="29"/>
      <c r="K782" s="71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>
      <c r="E783" s="31"/>
      <c r="F783" s="31"/>
      <c r="G783" s="31"/>
      <c r="H783" s="30"/>
      <c r="I783" s="29"/>
      <c r="J783" s="29"/>
      <c r="K783" s="71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>
      <c r="E784" s="31"/>
      <c r="F784" s="31"/>
      <c r="G784" s="31"/>
      <c r="H784" s="30"/>
      <c r="I784" s="29"/>
      <c r="J784" s="29"/>
      <c r="K784" s="71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>
      <c r="E785" s="31"/>
      <c r="F785" s="31"/>
      <c r="G785" s="31"/>
      <c r="H785" s="30"/>
      <c r="I785" s="29"/>
      <c r="J785" s="29"/>
      <c r="K785" s="71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>
      <c r="E786" s="31"/>
      <c r="F786" s="31"/>
      <c r="G786" s="31"/>
      <c r="H786" s="30"/>
      <c r="I786" s="29"/>
      <c r="J786" s="29"/>
      <c r="K786" s="71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>
      <c r="E787" s="31"/>
      <c r="F787" s="31"/>
      <c r="G787" s="31"/>
      <c r="H787" s="30"/>
      <c r="I787" s="29"/>
      <c r="J787" s="29"/>
      <c r="K787" s="71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>
      <c r="E788" s="31"/>
      <c r="F788" s="31"/>
      <c r="G788" s="31"/>
      <c r="H788" s="30"/>
      <c r="I788" s="29"/>
      <c r="J788" s="29"/>
      <c r="K788" s="71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>
      <c r="E789" s="31"/>
      <c r="F789" s="31"/>
      <c r="G789" s="31"/>
      <c r="H789" s="30"/>
      <c r="I789" s="29"/>
      <c r="J789" s="29"/>
      <c r="K789" s="71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>
      <c r="E790" s="31"/>
      <c r="F790" s="31"/>
      <c r="G790" s="31"/>
      <c r="H790" s="30"/>
      <c r="I790" s="29"/>
      <c r="J790" s="29"/>
      <c r="K790" s="71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>
      <c r="E791" s="31"/>
      <c r="F791" s="31"/>
      <c r="G791" s="31"/>
      <c r="H791" s="30"/>
      <c r="I791" s="29"/>
      <c r="J791" s="29"/>
      <c r="K791" s="71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>
      <c r="E792" s="31"/>
      <c r="F792" s="31"/>
      <c r="G792" s="31"/>
      <c r="H792" s="30"/>
      <c r="I792" s="29"/>
      <c r="J792" s="29"/>
      <c r="K792" s="71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>
      <c r="E793" s="31"/>
      <c r="F793" s="31"/>
      <c r="G793" s="31"/>
      <c r="H793" s="30"/>
      <c r="I793" s="29"/>
      <c r="J793" s="29"/>
      <c r="K793" s="71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>
      <c r="E794" s="31"/>
      <c r="F794" s="31"/>
      <c r="G794" s="31"/>
      <c r="H794" s="30"/>
      <c r="I794" s="29"/>
      <c r="J794" s="29"/>
      <c r="K794" s="71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>
      <c r="E795" s="31"/>
      <c r="F795" s="31"/>
      <c r="G795" s="31"/>
      <c r="H795" s="30"/>
      <c r="I795" s="29"/>
      <c r="J795" s="29"/>
      <c r="K795" s="71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>
      <c r="E796" s="31"/>
      <c r="F796" s="31"/>
      <c r="G796" s="31"/>
      <c r="H796" s="30"/>
      <c r="I796" s="29"/>
      <c r="J796" s="29"/>
      <c r="K796" s="71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>
      <c r="E797" s="31"/>
      <c r="F797" s="31"/>
      <c r="G797" s="31"/>
      <c r="H797" s="30"/>
      <c r="I797" s="29"/>
      <c r="J797" s="29"/>
      <c r="K797" s="71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>
      <c r="E798" s="31"/>
      <c r="F798" s="31"/>
      <c r="G798" s="31"/>
      <c r="H798" s="30"/>
      <c r="I798" s="29"/>
      <c r="J798" s="29"/>
      <c r="K798" s="71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>
      <c r="E799" s="31"/>
      <c r="F799" s="31"/>
      <c r="G799" s="31"/>
      <c r="H799" s="30"/>
      <c r="I799" s="29"/>
      <c r="J799" s="29"/>
      <c r="K799" s="71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>
      <c r="E800" s="31"/>
      <c r="F800" s="31"/>
      <c r="G800" s="31"/>
      <c r="H800" s="30"/>
      <c r="I800" s="29"/>
      <c r="J800" s="29"/>
      <c r="K800" s="71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>
      <c r="E801" s="31"/>
      <c r="F801" s="31"/>
      <c r="G801" s="31"/>
      <c r="H801" s="30"/>
      <c r="I801" s="29"/>
      <c r="J801" s="29"/>
      <c r="K801" s="71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>
      <c r="E802" s="31"/>
      <c r="F802" s="31"/>
      <c r="G802" s="31"/>
      <c r="H802" s="30"/>
      <c r="I802" s="29"/>
      <c r="J802" s="29"/>
      <c r="K802" s="71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>
      <c r="E803" s="31"/>
      <c r="F803" s="31"/>
      <c r="G803" s="31"/>
      <c r="H803" s="30"/>
      <c r="I803" s="29"/>
      <c r="J803" s="29"/>
      <c r="K803" s="71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>
      <c r="E804" s="31"/>
      <c r="F804" s="31"/>
      <c r="G804" s="31"/>
      <c r="H804" s="30"/>
      <c r="I804" s="29"/>
      <c r="J804" s="29"/>
      <c r="K804" s="71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>
      <c r="E805" s="31"/>
      <c r="F805" s="31"/>
      <c r="G805" s="31"/>
      <c r="H805" s="30"/>
      <c r="I805" s="29"/>
      <c r="J805" s="29"/>
      <c r="K805" s="71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>
      <c r="E806" s="31"/>
      <c r="F806" s="31"/>
      <c r="G806" s="31"/>
      <c r="H806" s="30"/>
      <c r="I806" s="29"/>
      <c r="J806" s="29"/>
      <c r="K806" s="71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>
      <c r="E807" s="31"/>
      <c r="F807" s="31"/>
      <c r="G807" s="31"/>
      <c r="H807" s="30"/>
      <c r="I807" s="29"/>
      <c r="J807" s="29"/>
      <c r="K807" s="71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>
      <c r="E808" s="31"/>
      <c r="F808" s="31"/>
      <c r="G808" s="31"/>
      <c r="H808" s="30"/>
      <c r="I808" s="29"/>
      <c r="J808" s="29"/>
      <c r="K808" s="71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>
      <c r="E809" s="31"/>
      <c r="F809" s="31"/>
      <c r="G809" s="31"/>
      <c r="H809" s="30"/>
      <c r="I809" s="29"/>
      <c r="J809" s="29"/>
      <c r="K809" s="71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>
      <c r="E810" s="31"/>
      <c r="F810" s="31"/>
      <c r="G810" s="31"/>
      <c r="H810" s="30"/>
      <c r="I810" s="29"/>
      <c r="J810" s="29"/>
      <c r="K810" s="71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>
      <c r="E811" s="31"/>
      <c r="F811" s="31"/>
      <c r="G811" s="31"/>
      <c r="H811" s="30"/>
      <c r="I811" s="29"/>
      <c r="J811" s="29"/>
      <c r="K811" s="71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>
      <c r="E812" s="31"/>
      <c r="F812" s="31"/>
      <c r="G812" s="31"/>
      <c r="H812" s="30"/>
      <c r="I812" s="29"/>
      <c r="J812" s="29"/>
      <c r="K812" s="71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>
      <c r="E813" s="31"/>
      <c r="F813" s="31"/>
      <c r="G813" s="31"/>
      <c r="H813" s="30"/>
      <c r="I813" s="29"/>
      <c r="J813" s="29"/>
      <c r="K813" s="71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>
      <c r="E814" s="31"/>
      <c r="F814" s="31"/>
      <c r="G814" s="31"/>
      <c r="H814" s="30"/>
      <c r="I814" s="29"/>
      <c r="J814" s="29"/>
      <c r="K814" s="71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>
      <c r="E815" s="31"/>
      <c r="F815" s="31"/>
      <c r="G815" s="31"/>
      <c r="H815" s="30"/>
      <c r="I815" s="29"/>
      <c r="J815" s="29"/>
      <c r="K815" s="71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>
      <c r="E816" s="31"/>
      <c r="F816" s="31"/>
      <c r="G816" s="31"/>
      <c r="H816" s="30"/>
      <c r="I816" s="29"/>
      <c r="J816" s="29"/>
      <c r="K816" s="71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>
      <c r="E817" s="31"/>
      <c r="F817" s="31"/>
      <c r="G817" s="31"/>
      <c r="H817" s="30"/>
      <c r="I817" s="29"/>
      <c r="J817" s="29"/>
      <c r="K817" s="71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>
      <c r="E818" s="31"/>
      <c r="F818" s="31"/>
      <c r="G818" s="31"/>
      <c r="H818" s="30"/>
      <c r="I818" s="29"/>
      <c r="J818" s="29"/>
      <c r="K818" s="71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>
      <c r="E819" s="31"/>
      <c r="F819" s="31"/>
      <c r="G819" s="31"/>
      <c r="H819" s="30"/>
      <c r="I819" s="29"/>
      <c r="J819" s="29"/>
      <c r="K819" s="71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>
      <c r="E820" s="31"/>
      <c r="F820" s="31"/>
      <c r="G820" s="31"/>
      <c r="H820" s="30"/>
      <c r="I820" s="29"/>
      <c r="J820" s="29"/>
      <c r="K820" s="71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>
      <c r="E821" s="31"/>
      <c r="F821" s="31"/>
      <c r="G821" s="31"/>
      <c r="H821" s="30"/>
      <c r="I821" s="29"/>
      <c r="J821" s="29"/>
      <c r="K821" s="71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>
      <c r="E822" s="31"/>
      <c r="F822" s="31"/>
      <c r="G822" s="31"/>
      <c r="H822" s="30"/>
      <c r="I822" s="29"/>
      <c r="J822" s="29"/>
      <c r="K822" s="71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>
      <c r="E823" s="31"/>
      <c r="F823" s="31"/>
      <c r="G823" s="31"/>
      <c r="H823" s="30"/>
      <c r="I823" s="29"/>
      <c r="J823" s="29"/>
      <c r="K823" s="71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>
      <c r="E824" s="31"/>
      <c r="F824" s="31"/>
      <c r="G824" s="31"/>
      <c r="H824" s="30"/>
      <c r="I824" s="29"/>
      <c r="J824" s="29"/>
      <c r="K824" s="71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>
      <c r="E825" s="31"/>
      <c r="F825" s="31"/>
      <c r="G825" s="31"/>
      <c r="H825" s="30"/>
      <c r="I825" s="29"/>
      <c r="J825" s="29"/>
      <c r="K825" s="71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>
      <c r="E826" s="31"/>
      <c r="F826" s="31"/>
      <c r="G826" s="31"/>
      <c r="H826" s="30"/>
      <c r="I826" s="29"/>
      <c r="J826" s="29"/>
      <c r="K826" s="71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>
      <c r="E827" s="31"/>
      <c r="F827" s="31"/>
      <c r="G827" s="31"/>
      <c r="H827" s="30"/>
      <c r="I827" s="29"/>
      <c r="J827" s="29"/>
      <c r="K827" s="71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>
      <c r="E828" s="31"/>
      <c r="F828" s="31"/>
      <c r="G828" s="31"/>
      <c r="H828" s="30"/>
      <c r="I828" s="29"/>
      <c r="J828" s="29"/>
      <c r="K828" s="71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>
      <c r="E829" s="31"/>
      <c r="F829" s="31"/>
      <c r="G829" s="31"/>
      <c r="H829" s="30"/>
      <c r="I829" s="29"/>
      <c r="J829" s="29"/>
      <c r="K829" s="71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>
      <c r="E830" s="31"/>
      <c r="F830" s="31"/>
      <c r="G830" s="31"/>
      <c r="H830" s="30"/>
      <c r="I830" s="29"/>
      <c r="J830" s="29"/>
      <c r="K830" s="71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>
      <c r="E831" s="31"/>
      <c r="F831" s="31"/>
      <c r="G831" s="31"/>
      <c r="H831" s="30"/>
      <c r="I831" s="29"/>
      <c r="J831" s="29"/>
      <c r="K831" s="71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>
      <c r="E832" s="31"/>
      <c r="F832" s="31"/>
      <c r="G832" s="31"/>
      <c r="H832" s="30"/>
      <c r="I832" s="29"/>
      <c r="J832" s="29"/>
      <c r="K832" s="71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>
      <c r="E833" s="31"/>
      <c r="F833" s="31"/>
      <c r="G833" s="31"/>
      <c r="H833" s="30"/>
      <c r="I833" s="29"/>
      <c r="J833" s="29"/>
      <c r="K833" s="71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>
      <c r="E834" s="31"/>
      <c r="F834" s="31"/>
      <c r="G834" s="31"/>
      <c r="H834" s="30"/>
      <c r="I834" s="29"/>
      <c r="J834" s="29"/>
      <c r="K834" s="71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>
      <c r="E835" s="31"/>
      <c r="F835" s="31"/>
      <c r="G835" s="31"/>
      <c r="H835" s="30"/>
      <c r="I835" s="29"/>
      <c r="J835" s="29"/>
      <c r="K835" s="71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>
      <c r="E836" s="31"/>
      <c r="F836" s="31"/>
      <c r="G836" s="31"/>
      <c r="H836" s="30"/>
      <c r="I836" s="29"/>
      <c r="J836" s="29"/>
      <c r="K836" s="71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>
      <c r="E837" s="31"/>
      <c r="F837" s="31"/>
      <c r="G837" s="31"/>
      <c r="H837" s="30"/>
      <c r="I837" s="29"/>
      <c r="J837" s="29"/>
      <c r="K837" s="71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>
      <c r="E838" s="31"/>
      <c r="F838" s="31"/>
      <c r="G838" s="31"/>
      <c r="H838" s="30"/>
      <c r="I838" s="29"/>
      <c r="J838" s="29"/>
      <c r="K838" s="71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>
      <c r="E839" s="31"/>
      <c r="F839" s="31"/>
      <c r="G839" s="31"/>
      <c r="H839" s="30"/>
      <c r="I839" s="29"/>
      <c r="J839" s="29"/>
      <c r="K839" s="71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>
      <c r="E840" s="31"/>
      <c r="F840" s="31"/>
      <c r="G840" s="31"/>
      <c r="H840" s="30"/>
      <c r="I840" s="29"/>
      <c r="J840" s="29"/>
      <c r="K840" s="71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>
      <c r="E841" s="31"/>
      <c r="F841" s="31"/>
      <c r="G841" s="31"/>
      <c r="H841" s="30"/>
      <c r="I841" s="29"/>
      <c r="J841" s="29"/>
      <c r="K841" s="71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>
      <c r="E842" s="31"/>
      <c r="F842" s="31"/>
      <c r="G842" s="31"/>
      <c r="H842" s="30"/>
      <c r="I842" s="29"/>
      <c r="J842" s="29"/>
      <c r="K842" s="71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>
      <c r="E843" s="31"/>
      <c r="F843" s="31"/>
      <c r="G843" s="31"/>
      <c r="H843" s="30"/>
      <c r="I843" s="29"/>
      <c r="J843" s="29"/>
      <c r="K843" s="71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>
      <c r="E844" s="31"/>
      <c r="F844" s="31"/>
      <c r="G844" s="31"/>
      <c r="H844" s="30"/>
      <c r="I844" s="29"/>
      <c r="J844" s="29"/>
      <c r="K844" s="71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>
      <c r="E845" s="31"/>
      <c r="F845" s="31"/>
      <c r="G845" s="31"/>
      <c r="H845" s="30"/>
      <c r="I845" s="29"/>
      <c r="J845" s="29"/>
      <c r="K845" s="71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>
      <c r="E846" s="31"/>
      <c r="F846" s="31"/>
      <c r="G846" s="31"/>
      <c r="H846" s="30"/>
      <c r="I846" s="29"/>
      <c r="J846" s="29"/>
      <c r="K846" s="71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>
      <c r="E847" s="31"/>
      <c r="F847" s="31"/>
      <c r="G847" s="31"/>
      <c r="H847" s="30"/>
      <c r="I847" s="29"/>
      <c r="J847" s="29"/>
      <c r="K847" s="71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>
      <c r="E848" s="31"/>
      <c r="F848" s="31"/>
      <c r="G848" s="31"/>
      <c r="H848" s="30"/>
      <c r="I848" s="29"/>
      <c r="J848" s="29"/>
      <c r="K848" s="71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>
      <c r="E849" s="31"/>
      <c r="F849" s="31"/>
      <c r="G849" s="31"/>
      <c r="H849" s="30"/>
      <c r="I849" s="29"/>
      <c r="J849" s="29"/>
      <c r="K849" s="71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>
      <c r="E850" s="31"/>
      <c r="F850" s="31"/>
      <c r="G850" s="31"/>
      <c r="H850" s="30"/>
      <c r="I850" s="29"/>
      <c r="J850" s="29"/>
      <c r="K850" s="71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>
      <c r="E851" s="31"/>
      <c r="F851" s="31"/>
      <c r="G851" s="31"/>
      <c r="H851" s="30"/>
      <c r="I851" s="29"/>
      <c r="J851" s="29"/>
      <c r="K851" s="71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>
      <c r="E852" s="31"/>
      <c r="F852" s="31"/>
      <c r="G852" s="31"/>
      <c r="H852" s="30"/>
      <c r="I852" s="29"/>
      <c r="J852" s="29"/>
      <c r="K852" s="71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>
      <c r="E853" s="31"/>
      <c r="F853" s="31"/>
      <c r="G853" s="31"/>
      <c r="H853" s="30"/>
      <c r="I853" s="29"/>
      <c r="J853" s="29"/>
      <c r="K853" s="71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>
      <c r="E854" s="31"/>
      <c r="F854" s="31"/>
      <c r="G854" s="31"/>
      <c r="H854" s="30"/>
      <c r="I854" s="29"/>
      <c r="J854" s="29"/>
      <c r="K854" s="71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>
      <c r="E855" s="31"/>
      <c r="F855" s="31"/>
      <c r="G855" s="31"/>
      <c r="H855" s="30"/>
      <c r="I855" s="29"/>
      <c r="J855" s="29"/>
      <c r="K855" s="71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>
      <c r="E856" s="31"/>
      <c r="F856" s="31"/>
      <c r="G856" s="31"/>
      <c r="H856" s="30"/>
      <c r="I856" s="29"/>
      <c r="J856" s="29"/>
      <c r="K856" s="71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>
      <c r="E857" s="31"/>
      <c r="F857" s="31"/>
      <c r="G857" s="31"/>
      <c r="H857" s="30"/>
      <c r="I857" s="29"/>
      <c r="J857" s="29"/>
      <c r="K857" s="71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>
      <c r="E858" s="31"/>
      <c r="F858" s="31"/>
      <c r="G858" s="31"/>
      <c r="H858" s="30"/>
      <c r="I858" s="29"/>
      <c r="J858" s="29"/>
      <c r="K858" s="71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>
      <c r="E859" s="31"/>
      <c r="F859" s="31"/>
      <c r="G859" s="31"/>
      <c r="H859" s="30"/>
      <c r="I859" s="29"/>
      <c r="J859" s="29"/>
      <c r="K859" s="71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>
      <c r="E860" s="31"/>
      <c r="F860" s="31"/>
      <c r="G860" s="31"/>
      <c r="H860" s="30"/>
      <c r="I860" s="29"/>
      <c r="J860" s="29"/>
      <c r="K860" s="71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>
      <c r="E861" s="31"/>
      <c r="F861" s="31"/>
      <c r="G861" s="31"/>
      <c r="H861" s="30"/>
      <c r="I861" s="29"/>
      <c r="J861" s="29"/>
      <c r="K861" s="71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>
      <c r="E862" s="31"/>
      <c r="F862" s="31"/>
      <c r="G862" s="31"/>
      <c r="H862" s="30"/>
      <c r="I862" s="29"/>
      <c r="J862" s="29"/>
      <c r="K862" s="71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>
      <c r="E863" s="31"/>
      <c r="F863" s="31"/>
      <c r="G863" s="31"/>
      <c r="H863" s="30"/>
      <c r="I863" s="29"/>
      <c r="J863" s="29"/>
      <c r="K863" s="71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>
      <c r="E864" s="31"/>
      <c r="F864" s="31"/>
      <c r="G864" s="31"/>
      <c r="H864" s="30"/>
      <c r="I864" s="29"/>
      <c r="J864" s="29"/>
      <c r="K864" s="71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>
      <c r="E865" s="31"/>
      <c r="F865" s="31"/>
      <c r="G865" s="31"/>
      <c r="H865" s="30"/>
      <c r="I865" s="29"/>
      <c r="J865" s="29"/>
      <c r="K865" s="71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>
      <c r="E866" s="31"/>
      <c r="F866" s="31"/>
      <c r="G866" s="31"/>
      <c r="H866" s="30"/>
      <c r="I866" s="29"/>
      <c r="J866" s="29"/>
      <c r="K866" s="71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>
      <c r="E867" s="31"/>
      <c r="F867" s="31"/>
      <c r="G867" s="31"/>
      <c r="H867" s="30"/>
      <c r="I867" s="29"/>
      <c r="J867" s="29"/>
      <c r="K867" s="71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>
      <c r="E868" s="31"/>
      <c r="F868" s="31"/>
      <c r="G868" s="31"/>
      <c r="H868" s="30"/>
      <c r="I868" s="29"/>
      <c r="J868" s="29"/>
      <c r="K868" s="71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>
      <c r="E869" s="31"/>
      <c r="F869" s="31"/>
      <c r="G869" s="31"/>
      <c r="H869" s="30"/>
      <c r="I869" s="29"/>
      <c r="J869" s="29"/>
      <c r="K869" s="71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>
      <c r="E870" s="31"/>
      <c r="F870" s="31"/>
      <c r="G870" s="31"/>
      <c r="H870" s="30"/>
      <c r="I870" s="29"/>
      <c r="J870" s="29"/>
      <c r="K870" s="71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>
      <c r="E871" s="31"/>
      <c r="F871" s="31"/>
      <c r="G871" s="31"/>
      <c r="H871" s="30"/>
      <c r="I871" s="29"/>
      <c r="J871" s="29"/>
      <c r="K871" s="71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>
      <c r="E872" s="31"/>
      <c r="F872" s="31"/>
      <c r="G872" s="31"/>
      <c r="H872" s="30"/>
      <c r="I872" s="29"/>
      <c r="J872" s="29"/>
      <c r="K872" s="71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>
      <c r="E873" s="31"/>
      <c r="F873" s="31"/>
      <c r="G873" s="31"/>
      <c r="H873" s="30"/>
      <c r="I873" s="29"/>
      <c r="J873" s="29"/>
      <c r="K873" s="71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>
      <c r="E874" s="31"/>
      <c r="F874" s="31"/>
      <c r="G874" s="31"/>
      <c r="H874" s="30"/>
      <c r="I874" s="29"/>
      <c r="J874" s="29"/>
      <c r="K874" s="71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>
      <c r="E875" s="31"/>
      <c r="F875" s="31"/>
      <c r="G875" s="31"/>
      <c r="H875" s="30"/>
      <c r="I875" s="29"/>
      <c r="J875" s="29"/>
      <c r="K875" s="71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>
      <c r="E876" s="31"/>
      <c r="F876" s="31"/>
      <c r="G876" s="31"/>
      <c r="H876" s="30"/>
      <c r="I876" s="29"/>
      <c r="J876" s="29"/>
      <c r="K876" s="71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>
      <c r="E877" s="31"/>
      <c r="F877" s="31"/>
      <c r="G877" s="31"/>
      <c r="H877" s="30"/>
      <c r="I877" s="29"/>
      <c r="J877" s="29"/>
      <c r="K877" s="71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>
      <c r="E878" s="31"/>
      <c r="F878" s="31"/>
      <c r="G878" s="31"/>
      <c r="H878" s="30"/>
      <c r="I878" s="29"/>
      <c r="J878" s="29"/>
      <c r="K878" s="71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>
      <c r="E879" s="31"/>
      <c r="F879" s="31"/>
      <c r="G879" s="31"/>
      <c r="H879" s="30"/>
      <c r="I879" s="29"/>
      <c r="J879" s="29"/>
      <c r="K879" s="71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>
      <c r="E880" s="31"/>
      <c r="F880" s="31"/>
      <c r="G880" s="31"/>
      <c r="H880" s="30"/>
      <c r="I880" s="29"/>
      <c r="J880" s="29"/>
      <c r="K880" s="71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>
      <c r="E881" s="31"/>
      <c r="F881" s="31"/>
      <c r="G881" s="31"/>
      <c r="H881" s="30"/>
      <c r="I881" s="29"/>
      <c r="J881" s="29"/>
      <c r="K881" s="71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>
      <c r="E882" s="31"/>
      <c r="F882" s="31"/>
      <c r="G882" s="31"/>
      <c r="H882" s="30"/>
      <c r="I882" s="29"/>
      <c r="J882" s="29"/>
      <c r="K882" s="71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>
      <c r="E883" s="31"/>
      <c r="F883" s="31"/>
      <c r="G883" s="31"/>
      <c r="H883" s="30"/>
      <c r="I883" s="29"/>
      <c r="J883" s="29"/>
      <c r="K883" s="71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>
      <c r="E884" s="31"/>
      <c r="F884" s="31"/>
      <c r="G884" s="31"/>
      <c r="H884" s="30"/>
      <c r="I884" s="29"/>
      <c r="J884" s="29"/>
      <c r="K884" s="71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>
      <c r="E885" s="31"/>
      <c r="F885" s="31"/>
      <c r="G885" s="31"/>
      <c r="H885" s="30"/>
      <c r="I885" s="29"/>
      <c r="J885" s="29"/>
      <c r="K885" s="71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>
      <c r="E886" s="31"/>
      <c r="F886" s="31"/>
      <c r="G886" s="31"/>
      <c r="H886" s="30"/>
      <c r="I886" s="29"/>
      <c r="J886" s="29"/>
      <c r="K886" s="71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>
      <c r="E887" s="31"/>
      <c r="F887" s="31"/>
      <c r="G887" s="31"/>
      <c r="H887" s="30"/>
      <c r="I887" s="29"/>
      <c r="J887" s="29"/>
      <c r="K887" s="71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>
      <c r="E888" s="31"/>
      <c r="F888" s="31"/>
      <c r="G888" s="31"/>
      <c r="H888" s="30"/>
      <c r="I888" s="29"/>
      <c r="J888" s="29"/>
      <c r="K888" s="71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>
      <c r="E889" s="31"/>
      <c r="F889" s="31"/>
      <c r="G889" s="31"/>
      <c r="H889" s="30"/>
      <c r="I889" s="29"/>
      <c r="J889" s="29"/>
      <c r="K889" s="71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>
      <c r="E890" s="31"/>
      <c r="F890" s="31"/>
      <c r="G890" s="31"/>
      <c r="H890" s="30"/>
      <c r="I890" s="29"/>
      <c r="J890" s="29"/>
      <c r="K890" s="71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>
      <c r="E891" s="31"/>
      <c r="F891" s="31"/>
      <c r="G891" s="31"/>
      <c r="H891" s="30"/>
      <c r="I891" s="29"/>
      <c r="J891" s="29"/>
      <c r="K891" s="71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>
      <c r="E892" s="31"/>
      <c r="F892" s="31"/>
      <c r="G892" s="31"/>
      <c r="H892" s="30"/>
      <c r="I892" s="29"/>
      <c r="J892" s="29"/>
      <c r="K892" s="71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>
      <c r="E893" s="31"/>
      <c r="F893" s="31"/>
      <c r="G893" s="31"/>
      <c r="H893" s="30"/>
      <c r="I893" s="29"/>
      <c r="J893" s="29"/>
      <c r="K893" s="71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>
      <c r="E894" s="31"/>
      <c r="F894" s="31"/>
      <c r="G894" s="31"/>
      <c r="H894" s="30"/>
      <c r="I894" s="29"/>
      <c r="J894" s="29"/>
      <c r="K894" s="71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>
      <c r="E895" s="31"/>
      <c r="F895" s="31"/>
      <c r="G895" s="31"/>
      <c r="H895" s="30"/>
      <c r="I895" s="29"/>
      <c r="J895" s="29"/>
      <c r="K895" s="71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>
      <c r="E896" s="31"/>
      <c r="F896" s="31"/>
      <c r="G896" s="31"/>
      <c r="H896" s="30"/>
      <c r="I896" s="29"/>
      <c r="J896" s="29"/>
      <c r="K896" s="71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>
      <c r="E897" s="31"/>
      <c r="F897" s="31"/>
      <c r="G897" s="31"/>
      <c r="H897" s="30"/>
      <c r="I897" s="29"/>
      <c r="J897" s="29"/>
      <c r="K897" s="71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>
      <c r="E898" s="31"/>
      <c r="F898" s="31"/>
      <c r="G898" s="31"/>
      <c r="H898" s="30"/>
      <c r="I898" s="29"/>
      <c r="J898" s="29"/>
      <c r="K898" s="71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>
      <c r="E899" s="31"/>
      <c r="F899" s="31"/>
      <c r="G899" s="31"/>
      <c r="H899" s="30"/>
      <c r="I899" s="29"/>
      <c r="J899" s="29"/>
      <c r="K899" s="71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>
      <c r="E900" s="31"/>
      <c r="F900" s="31"/>
      <c r="G900" s="31"/>
      <c r="H900" s="30"/>
      <c r="I900" s="29"/>
      <c r="J900" s="29"/>
      <c r="K900" s="71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>
      <c r="E901" s="31"/>
      <c r="F901" s="31"/>
      <c r="G901" s="31"/>
      <c r="H901" s="30"/>
      <c r="I901" s="29"/>
      <c r="J901" s="29"/>
      <c r="K901" s="71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>
      <c r="E902" s="31"/>
      <c r="F902" s="31"/>
      <c r="G902" s="31"/>
      <c r="H902" s="30"/>
      <c r="I902" s="29"/>
      <c r="J902" s="29"/>
      <c r="K902" s="71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>
      <c r="E903" s="31"/>
      <c r="F903" s="31"/>
      <c r="G903" s="31"/>
      <c r="H903" s="30"/>
      <c r="I903" s="29"/>
      <c r="J903" s="29"/>
      <c r="K903" s="71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>
      <c r="E904" s="31"/>
      <c r="F904" s="31"/>
      <c r="G904" s="31"/>
      <c r="H904" s="30"/>
      <c r="I904" s="29"/>
      <c r="J904" s="29"/>
      <c r="K904" s="71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>
      <c r="E905" s="31"/>
      <c r="F905" s="31"/>
      <c r="G905" s="31"/>
      <c r="H905" s="30"/>
      <c r="I905" s="29"/>
      <c r="J905" s="29"/>
      <c r="K905" s="71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>
      <c r="E906" s="31"/>
      <c r="F906" s="31"/>
      <c r="G906" s="31"/>
      <c r="H906" s="30"/>
      <c r="I906" s="29"/>
      <c r="J906" s="29"/>
      <c r="K906" s="71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>
      <c r="E907" s="31"/>
      <c r="F907" s="31"/>
      <c r="G907" s="31"/>
      <c r="H907" s="30"/>
      <c r="I907" s="29"/>
      <c r="J907" s="29"/>
      <c r="K907" s="71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>
      <c r="E908" s="31"/>
      <c r="F908" s="31"/>
      <c r="G908" s="31"/>
      <c r="H908" s="30"/>
      <c r="I908" s="29"/>
      <c r="J908" s="29"/>
      <c r="K908" s="71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>
      <c r="E909" s="31"/>
      <c r="F909" s="31"/>
      <c r="G909" s="31"/>
      <c r="H909" s="30"/>
      <c r="I909" s="29"/>
      <c r="J909" s="29"/>
      <c r="K909" s="71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>
      <c r="E910" s="31"/>
      <c r="F910" s="31"/>
      <c r="G910" s="31"/>
      <c r="H910" s="30"/>
      <c r="I910" s="29"/>
      <c r="J910" s="29"/>
      <c r="K910" s="71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>
      <c r="E911" s="31"/>
      <c r="F911" s="31"/>
      <c r="G911" s="31"/>
      <c r="H911" s="30"/>
      <c r="I911" s="29"/>
      <c r="J911" s="29"/>
      <c r="K911" s="71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>
      <c r="E912" s="31"/>
      <c r="F912" s="31"/>
      <c r="G912" s="31"/>
      <c r="H912" s="30"/>
      <c r="I912" s="29"/>
      <c r="J912" s="29"/>
      <c r="K912" s="71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>
      <c r="E913" s="31"/>
      <c r="F913" s="31"/>
      <c r="G913" s="31"/>
      <c r="H913" s="30"/>
      <c r="I913" s="29"/>
      <c r="J913" s="29"/>
      <c r="K913" s="71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>
      <c r="E914" s="31"/>
      <c r="F914" s="31"/>
      <c r="G914" s="31"/>
      <c r="H914" s="30"/>
      <c r="I914" s="29"/>
      <c r="J914" s="29"/>
      <c r="K914" s="71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>
      <c r="E915" s="31"/>
      <c r="F915" s="31"/>
      <c r="G915" s="31"/>
      <c r="H915" s="30"/>
      <c r="I915" s="29"/>
      <c r="J915" s="29"/>
      <c r="K915" s="71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>
      <c r="E916" s="31"/>
      <c r="F916" s="31"/>
      <c r="G916" s="31"/>
      <c r="H916" s="30"/>
      <c r="I916" s="29"/>
      <c r="J916" s="29"/>
      <c r="K916" s="71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>
      <c r="E917" s="31"/>
      <c r="F917" s="31"/>
      <c r="G917" s="31"/>
      <c r="H917" s="30"/>
      <c r="I917" s="29"/>
      <c r="J917" s="29"/>
      <c r="K917" s="71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>
      <c r="E918" s="31"/>
      <c r="F918" s="31"/>
      <c r="G918" s="31"/>
      <c r="H918" s="30"/>
      <c r="I918" s="29"/>
      <c r="J918" s="29"/>
      <c r="K918" s="71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>
      <c r="E919" s="31"/>
      <c r="F919" s="31"/>
      <c r="G919" s="31"/>
      <c r="H919" s="30"/>
      <c r="I919" s="29"/>
      <c r="J919" s="29"/>
      <c r="K919" s="71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>
      <c r="E920" s="31"/>
      <c r="F920" s="31"/>
      <c r="G920" s="31"/>
      <c r="H920" s="30"/>
      <c r="I920" s="29"/>
      <c r="J920" s="29"/>
      <c r="K920" s="71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>
      <c r="E921" s="31"/>
      <c r="F921" s="31"/>
      <c r="G921" s="31"/>
      <c r="H921" s="30"/>
      <c r="I921" s="29"/>
      <c r="J921" s="29"/>
      <c r="K921" s="71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>
      <c r="E922" s="31"/>
      <c r="F922" s="31"/>
      <c r="G922" s="31"/>
      <c r="H922" s="30"/>
      <c r="I922" s="29"/>
      <c r="J922" s="29"/>
      <c r="K922" s="71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>
      <c r="E923" s="31"/>
      <c r="F923" s="31"/>
      <c r="G923" s="31"/>
      <c r="H923" s="30"/>
      <c r="I923" s="29"/>
      <c r="J923" s="29"/>
      <c r="K923" s="71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>
      <c r="E924" s="31"/>
      <c r="F924" s="31"/>
      <c r="G924" s="31"/>
      <c r="H924" s="30"/>
      <c r="I924" s="29"/>
      <c r="J924" s="29"/>
      <c r="K924" s="71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>
      <c r="E925" s="31"/>
      <c r="F925" s="31"/>
      <c r="G925" s="31"/>
      <c r="H925" s="30"/>
      <c r="I925" s="29"/>
      <c r="J925" s="29"/>
      <c r="K925" s="71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>
      <c r="E926" s="31"/>
      <c r="F926" s="31"/>
      <c r="G926" s="31"/>
      <c r="H926" s="30"/>
      <c r="I926" s="29"/>
      <c r="J926" s="29"/>
      <c r="K926" s="71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>
      <c r="E927" s="31"/>
      <c r="F927" s="31"/>
      <c r="G927" s="31"/>
      <c r="H927" s="30"/>
      <c r="I927" s="29"/>
      <c r="J927" s="29"/>
      <c r="K927" s="71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>
      <c r="E928" s="31"/>
      <c r="F928" s="31"/>
      <c r="G928" s="31"/>
      <c r="H928" s="30"/>
      <c r="I928" s="29"/>
      <c r="J928" s="29"/>
      <c r="K928" s="71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>
      <c r="E929" s="31"/>
      <c r="F929" s="31"/>
      <c r="G929" s="31"/>
      <c r="H929" s="30"/>
      <c r="I929" s="29"/>
      <c r="J929" s="29"/>
      <c r="K929" s="71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>
      <c r="E930" s="31"/>
      <c r="F930" s="31"/>
      <c r="G930" s="31"/>
      <c r="H930" s="30"/>
      <c r="I930" s="29"/>
      <c r="J930" s="29"/>
      <c r="K930" s="71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>
      <c r="E931" s="31"/>
      <c r="F931" s="31"/>
      <c r="G931" s="31"/>
      <c r="H931" s="30"/>
      <c r="I931" s="29"/>
      <c r="J931" s="29"/>
      <c r="K931" s="71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>
      <c r="E932" s="31"/>
      <c r="F932" s="31"/>
      <c r="G932" s="31"/>
      <c r="H932" s="30"/>
      <c r="I932" s="29"/>
      <c r="J932" s="29"/>
      <c r="K932" s="71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>
      <c r="E933" s="31"/>
      <c r="F933" s="31"/>
      <c r="G933" s="31"/>
      <c r="H933" s="30"/>
      <c r="I933" s="29"/>
      <c r="J933" s="29"/>
      <c r="K933" s="71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>
      <c r="E934" s="31"/>
      <c r="F934" s="31"/>
      <c r="G934" s="31"/>
      <c r="H934" s="30"/>
      <c r="I934" s="29"/>
      <c r="J934" s="29"/>
      <c r="K934" s="71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>
      <c r="E935" s="31"/>
      <c r="F935" s="31"/>
      <c r="G935" s="31"/>
      <c r="H935" s="30"/>
      <c r="I935" s="29"/>
      <c r="J935" s="29"/>
      <c r="K935" s="71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>
      <c r="E936" s="31"/>
      <c r="F936" s="31"/>
      <c r="G936" s="31"/>
      <c r="H936" s="30"/>
      <c r="I936" s="29"/>
      <c r="J936" s="29"/>
      <c r="K936" s="71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>
      <c r="E937" s="31"/>
      <c r="F937" s="31"/>
      <c r="G937" s="31"/>
      <c r="H937" s="30"/>
      <c r="I937" s="29"/>
      <c r="J937" s="29"/>
      <c r="K937" s="71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>
      <c r="E938" s="31"/>
      <c r="F938" s="31"/>
      <c r="G938" s="31"/>
      <c r="H938" s="30"/>
      <c r="I938" s="29"/>
      <c r="J938" s="29"/>
      <c r="K938" s="71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>
      <c r="E939" s="31"/>
      <c r="F939" s="31"/>
      <c r="G939" s="31"/>
      <c r="H939" s="30"/>
      <c r="I939" s="29"/>
      <c r="J939" s="29"/>
      <c r="K939" s="71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>
      <c r="E940" s="31"/>
      <c r="F940" s="31"/>
      <c r="G940" s="31"/>
      <c r="H940" s="30"/>
      <c r="I940" s="29"/>
      <c r="J940" s="29"/>
      <c r="K940" s="71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>
      <c r="E941" s="31"/>
      <c r="F941" s="31"/>
      <c r="G941" s="31"/>
      <c r="H941" s="30"/>
      <c r="I941" s="29"/>
      <c r="J941" s="29"/>
      <c r="K941" s="71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>
      <c r="E942" s="31"/>
      <c r="F942" s="31"/>
      <c r="G942" s="31"/>
      <c r="H942" s="30"/>
      <c r="I942" s="29"/>
      <c r="J942" s="29"/>
      <c r="K942" s="71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>
      <c r="E943" s="31"/>
      <c r="F943" s="31"/>
      <c r="G943" s="31"/>
      <c r="H943" s="30"/>
      <c r="I943" s="29"/>
      <c r="J943" s="29"/>
      <c r="K943" s="71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>
      <c r="E944" s="31"/>
      <c r="F944" s="31"/>
      <c r="G944" s="31"/>
      <c r="H944" s="30"/>
      <c r="I944" s="29"/>
      <c r="J944" s="29"/>
      <c r="K944" s="71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>
      <c r="E945" s="31"/>
      <c r="F945" s="31"/>
      <c r="G945" s="31"/>
      <c r="H945" s="30"/>
      <c r="I945" s="29"/>
      <c r="J945" s="29"/>
      <c r="K945" s="71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>
      <c r="E946" s="31"/>
      <c r="F946" s="31"/>
      <c r="G946" s="31"/>
      <c r="H946" s="30"/>
      <c r="I946" s="29"/>
      <c r="J946" s="29"/>
      <c r="K946" s="71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>
      <c r="E947" s="31"/>
      <c r="F947" s="31"/>
      <c r="G947" s="31"/>
      <c r="H947" s="30"/>
      <c r="I947" s="29"/>
      <c r="J947" s="29"/>
      <c r="K947" s="71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>
      <c r="E948" s="31"/>
      <c r="F948" s="31"/>
      <c r="G948" s="31"/>
      <c r="H948" s="30"/>
      <c r="I948" s="29"/>
      <c r="J948" s="29"/>
      <c r="K948" s="71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>
      <c r="E949" s="31"/>
      <c r="F949" s="31"/>
      <c r="G949" s="31"/>
      <c r="H949" s="30"/>
      <c r="I949" s="29"/>
      <c r="J949" s="29"/>
      <c r="K949" s="71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>
      <c r="E950" s="31"/>
      <c r="F950" s="31"/>
      <c r="G950" s="31"/>
      <c r="H950" s="30"/>
      <c r="I950" s="29"/>
      <c r="J950" s="29"/>
      <c r="K950" s="71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>
      <c r="E951" s="31"/>
      <c r="F951" s="31"/>
      <c r="G951" s="31"/>
      <c r="H951" s="30"/>
      <c r="I951" s="29"/>
      <c r="J951" s="29"/>
      <c r="K951" s="71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>
      <c r="E952" s="31"/>
      <c r="F952" s="31"/>
      <c r="G952" s="31"/>
      <c r="H952" s="30"/>
      <c r="I952" s="29"/>
      <c r="J952" s="29"/>
      <c r="K952" s="71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>
      <c r="E953" s="31"/>
      <c r="F953" s="31"/>
      <c r="G953" s="31"/>
      <c r="H953" s="30"/>
      <c r="I953" s="29"/>
      <c r="J953" s="29"/>
      <c r="K953" s="71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>
      <c r="E954" s="31"/>
      <c r="F954" s="31"/>
      <c r="G954" s="31"/>
      <c r="H954" s="30"/>
      <c r="I954" s="29"/>
      <c r="J954" s="29"/>
      <c r="K954" s="71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>
      <c r="E955" s="31"/>
      <c r="F955" s="31"/>
      <c r="G955" s="31"/>
      <c r="H955" s="30"/>
      <c r="I955" s="29"/>
      <c r="J955" s="29"/>
      <c r="K955" s="71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>
      <c r="E956" s="31"/>
      <c r="F956" s="31"/>
      <c r="G956" s="31"/>
      <c r="H956" s="30"/>
      <c r="I956" s="29"/>
      <c r="J956" s="29"/>
      <c r="K956" s="71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>
      <c r="E957" s="31"/>
      <c r="F957" s="31"/>
      <c r="G957" s="31"/>
      <c r="H957" s="30"/>
      <c r="I957" s="29"/>
      <c r="J957" s="29"/>
      <c r="K957" s="71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>
      <c r="E958" s="31"/>
      <c r="F958" s="31"/>
      <c r="G958" s="31"/>
      <c r="H958" s="30"/>
      <c r="I958" s="29"/>
      <c r="J958" s="29"/>
      <c r="K958" s="71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>
      <c r="E959" s="31"/>
      <c r="F959" s="31"/>
      <c r="G959" s="31"/>
      <c r="H959" s="30"/>
      <c r="I959" s="29"/>
      <c r="J959" s="29"/>
      <c r="K959" s="71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>
      <c r="E960" s="31"/>
      <c r="F960" s="31"/>
      <c r="G960" s="31"/>
      <c r="H960" s="30"/>
      <c r="I960" s="29"/>
      <c r="J960" s="29"/>
      <c r="K960" s="71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>
      <c r="E961" s="31"/>
      <c r="F961" s="31"/>
      <c r="G961" s="31"/>
      <c r="H961" s="30"/>
      <c r="I961" s="29"/>
      <c r="J961" s="29"/>
      <c r="K961" s="71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>
      <c r="E962" s="31"/>
      <c r="F962" s="31"/>
      <c r="G962" s="31"/>
      <c r="H962" s="30"/>
      <c r="I962" s="29"/>
      <c r="J962" s="29"/>
      <c r="K962" s="71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>
      <c r="E963" s="31"/>
      <c r="F963" s="31"/>
      <c r="G963" s="31"/>
      <c r="H963" s="30"/>
      <c r="I963" s="29"/>
      <c r="J963" s="29"/>
      <c r="K963" s="71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>
      <c r="E964" s="31"/>
      <c r="F964" s="31"/>
      <c r="G964" s="31"/>
      <c r="H964" s="30"/>
      <c r="I964" s="29"/>
      <c r="J964" s="29"/>
      <c r="K964" s="71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>
      <c r="E965" s="31"/>
      <c r="F965" s="31"/>
      <c r="G965" s="31"/>
      <c r="H965" s="30"/>
      <c r="I965" s="29"/>
      <c r="J965" s="29"/>
      <c r="K965" s="71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>
      <c r="E966" s="31"/>
      <c r="F966" s="31"/>
      <c r="G966" s="31"/>
      <c r="H966" s="30"/>
      <c r="I966" s="29"/>
      <c r="J966" s="29"/>
      <c r="K966" s="71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>
      <c r="E967" s="31"/>
      <c r="F967" s="31"/>
      <c r="G967" s="31"/>
      <c r="H967" s="30"/>
      <c r="I967" s="29"/>
      <c r="J967" s="29"/>
      <c r="K967" s="71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>
      <c r="E968" s="31"/>
      <c r="F968" s="31"/>
      <c r="G968" s="31"/>
      <c r="H968" s="30"/>
      <c r="I968" s="29"/>
      <c r="J968" s="29"/>
      <c r="K968" s="71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>
      <c r="E969" s="31"/>
      <c r="F969" s="31"/>
      <c r="G969" s="31"/>
      <c r="H969" s="30"/>
      <c r="I969" s="29"/>
      <c r="J969" s="29"/>
      <c r="K969" s="71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>
      <c r="E970" s="31"/>
      <c r="F970" s="31"/>
      <c r="G970" s="31"/>
      <c r="H970" s="30"/>
      <c r="I970" s="29"/>
      <c r="J970" s="29"/>
      <c r="K970" s="71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>
      <c r="E971" s="31"/>
      <c r="F971" s="31"/>
      <c r="G971" s="31"/>
      <c r="H971" s="30"/>
      <c r="I971" s="29"/>
      <c r="J971" s="29"/>
      <c r="K971" s="71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>
      <c r="E972" s="31"/>
      <c r="F972" s="31"/>
      <c r="G972" s="31"/>
      <c r="H972" s="30"/>
      <c r="I972" s="29"/>
      <c r="J972" s="29"/>
      <c r="K972" s="71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3">
    <mergeCell ref="M1:P1"/>
    <mergeCell ref="M27:N27"/>
    <mergeCell ref="M35:N3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A2" workbookViewId="0">
      <selection activeCell="R23" sqref="R23:U23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9" hidden="1" customWidth="1"/>
    <col min="4" max="5" width="10.1640625" hidden="1" customWidth="1"/>
    <col min="6" max="6" width="7.33203125" hidden="1" customWidth="1"/>
    <col min="7" max="7" width="9.1640625" style="19" hidden="1" customWidth="1"/>
    <col min="8" max="9" width="10.1640625" hidden="1" customWidth="1"/>
    <col min="10" max="10" width="9.1640625" hidden="1" customWidth="1"/>
    <col min="11" max="11" width="9.33203125" style="19" hidden="1" customWidth="1"/>
    <col min="12" max="12" width="10.1640625" hidden="1" customWidth="1"/>
    <col min="13" max="13" width="10.6640625" hidden="1" customWidth="1"/>
    <col min="14" max="14" width="7.6640625" style="38" hidden="1" customWidth="1"/>
    <col min="15" max="15" width="9.33203125" style="19" hidden="1" customWidth="1"/>
    <col min="16" max="16" width="41.5" bestFit="1" customWidth="1"/>
    <col min="17" max="17" width="25" bestFit="1" customWidth="1"/>
  </cols>
  <sheetData>
    <row r="1" spans="1:18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102" t="s">
        <v>1</v>
      </c>
      <c r="M1" s="102"/>
      <c r="N1" s="103"/>
      <c r="O1"/>
    </row>
    <row r="2" spans="1:18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72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>
      <c r="A4" t="s">
        <v>99</v>
      </c>
      <c r="B4">
        <v>90</v>
      </c>
      <c r="C4" s="19">
        <v>1</v>
      </c>
      <c r="D4" s="20">
        <v>29.8079</v>
      </c>
      <c r="E4">
        <v>29.807700000000001</v>
      </c>
      <c r="F4">
        <f>D4-E4</f>
        <v>1.9999999999953388E-4</v>
      </c>
      <c r="G4" s="19">
        <f>(D4+E4)/2</f>
        <v>29.8078</v>
      </c>
      <c r="H4" s="27">
        <v>30.132200000000001</v>
      </c>
      <c r="I4" s="27">
        <v>30.131699999999999</v>
      </c>
      <c r="J4">
        <f>H4-I4</f>
        <v>5.0000000000238742E-4</v>
      </c>
      <c r="K4" s="19">
        <f>(H4+I4)/2</f>
        <v>30.13195</v>
      </c>
      <c r="L4" s="29">
        <v>30.1172</v>
      </c>
      <c r="M4" s="27">
        <v>30.116800000000001</v>
      </c>
      <c r="N4" s="71">
        <f>L4-M4</f>
        <v>3.9999999999906777E-4</v>
      </c>
      <c r="O4" s="19">
        <f>(L4+M4)/2</f>
        <v>30.117000000000001</v>
      </c>
      <c r="P4">
        <f>K4-G4</f>
        <v>0.32414999999999949</v>
      </c>
      <c r="Q4">
        <f>O4-G4</f>
        <v>0.30920000000000059</v>
      </c>
      <c r="R4">
        <f>P4-Q4</f>
        <v>1.4949999999998909E-2</v>
      </c>
    </row>
    <row r="5" spans="1:18">
      <c r="B5">
        <v>63</v>
      </c>
      <c r="C5" s="19">
        <v>2</v>
      </c>
      <c r="D5" s="20">
        <v>29.471</v>
      </c>
      <c r="E5">
        <v>29.470600000000001</v>
      </c>
      <c r="F5">
        <f t="shared" ref="F5:F13" si="0">D5-E5</f>
        <v>3.9999999999906777E-4</v>
      </c>
      <c r="G5" s="19">
        <f t="shared" ref="G5:G13" si="1">(D5+E5)/2</f>
        <v>29.470800000000001</v>
      </c>
      <c r="H5" s="27">
        <v>29.948699999999999</v>
      </c>
      <c r="I5" s="27">
        <v>29.948499999999999</v>
      </c>
      <c r="J5">
        <f t="shared" ref="J5:J13" si="2">H5-I5</f>
        <v>1.9999999999953388E-4</v>
      </c>
      <c r="K5" s="19">
        <f t="shared" ref="K5:K13" si="3">(H5+I5)/2</f>
        <v>29.948599999999999</v>
      </c>
      <c r="L5" s="29">
        <v>29.930199999999999</v>
      </c>
      <c r="M5" s="27">
        <v>29.9297</v>
      </c>
      <c r="N5" s="71">
        <f t="shared" ref="N5:N13" si="4">L5-M5</f>
        <v>4.9999999999883471E-4</v>
      </c>
      <c r="O5" s="19">
        <f t="shared" ref="O5:O13" si="5">(L5+M5)/2</f>
        <v>29.929949999999998</v>
      </c>
      <c r="P5">
        <f t="shared" ref="P5:P13" si="6">K5-G5</f>
        <v>0.47779999999999845</v>
      </c>
      <c r="Q5">
        <f t="shared" ref="Q5:Q13" si="7">O5-G5</f>
        <v>0.4591499999999975</v>
      </c>
      <c r="R5">
        <f t="shared" ref="R5:R13" si="8">P5-Q5</f>
        <v>1.8650000000000944E-2</v>
      </c>
    </row>
    <row r="6" spans="1:18">
      <c r="A6" t="s">
        <v>100</v>
      </c>
      <c r="B6">
        <v>90</v>
      </c>
      <c r="C6" s="19">
        <v>3</v>
      </c>
      <c r="D6" s="20">
        <v>29.392399999999999</v>
      </c>
      <c r="E6">
        <v>29.3919</v>
      </c>
      <c r="F6">
        <f t="shared" si="0"/>
        <v>4.9999999999883471E-4</v>
      </c>
      <c r="G6" s="19">
        <f t="shared" si="1"/>
        <v>29.392150000000001</v>
      </c>
      <c r="H6" s="27">
        <v>29.461600000000001</v>
      </c>
      <c r="I6" s="27">
        <v>29.461200000000002</v>
      </c>
      <c r="J6">
        <f t="shared" si="2"/>
        <v>3.9999999999906777E-4</v>
      </c>
      <c r="K6" s="19">
        <f t="shared" si="3"/>
        <v>29.461400000000001</v>
      </c>
      <c r="L6" s="29">
        <v>29.452100000000002</v>
      </c>
      <c r="M6" s="27">
        <v>29.452000000000002</v>
      </c>
      <c r="N6" s="71">
        <f t="shared" si="4"/>
        <v>9.9999999999766942E-5</v>
      </c>
      <c r="O6" s="19">
        <f t="shared" si="5"/>
        <v>29.45205</v>
      </c>
      <c r="P6">
        <f t="shared" si="6"/>
        <v>6.9250000000000256E-2</v>
      </c>
      <c r="Q6">
        <f t="shared" si="7"/>
        <v>5.9899999999998954E-2</v>
      </c>
      <c r="R6">
        <f t="shared" si="8"/>
        <v>9.3500000000013017E-3</v>
      </c>
    </row>
    <row r="7" spans="1:18">
      <c r="B7">
        <v>63</v>
      </c>
      <c r="C7" s="19">
        <v>4</v>
      </c>
      <c r="D7" s="27">
        <v>28.725300000000001</v>
      </c>
      <c r="E7">
        <v>28.725100000000001</v>
      </c>
      <c r="F7">
        <f t="shared" si="0"/>
        <v>1.9999999999953388E-4</v>
      </c>
      <c r="G7" s="19">
        <f t="shared" si="1"/>
        <v>28.725200000000001</v>
      </c>
      <c r="H7" s="27">
        <v>28.895499999999998</v>
      </c>
      <c r="I7" s="27">
        <v>28.895</v>
      </c>
      <c r="J7">
        <f t="shared" si="2"/>
        <v>4.9999999999883471E-4</v>
      </c>
      <c r="K7" s="19">
        <f t="shared" si="3"/>
        <v>28.895249999999997</v>
      </c>
      <c r="L7" s="29">
        <v>28.879899999999999</v>
      </c>
      <c r="M7" s="27">
        <v>28.879799999999999</v>
      </c>
      <c r="N7" s="71">
        <f t="shared" si="4"/>
        <v>9.9999999999766942E-5</v>
      </c>
      <c r="O7" s="19">
        <f t="shared" si="5"/>
        <v>28.879849999999998</v>
      </c>
      <c r="P7">
        <f t="shared" si="6"/>
        <v>0.17004999999999626</v>
      </c>
      <c r="Q7">
        <f t="shared" si="7"/>
        <v>0.15464999999999662</v>
      </c>
      <c r="R7">
        <f t="shared" si="8"/>
        <v>1.5399999999999636E-2</v>
      </c>
    </row>
    <row r="8" spans="1:18">
      <c r="A8" t="s">
        <v>101</v>
      </c>
      <c r="B8">
        <v>850</v>
      </c>
      <c r="C8" s="19">
        <v>5</v>
      </c>
      <c r="D8" s="27">
        <v>29.633099999999999</v>
      </c>
      <c r="E8">
        <v>29.6328</v>
      </c>
      <c r="F8">
        <f t="shared" si="0"/>
        <v>2.9999999999930083E-4</v>
      </c>
      <c r="G8" s="19">
        <f t="shared" si="1"/>
        <v>29.632950000000001</v>
      </c>
      <c r="H8" s="27">
        <v>29.639299999999999</v>
      </c>
      <c r="I8" s="27">
        <v>29.638999999999999</v>
      </c>
      <c r="J8">
        <f t="shared" si="2"/>
        <v>2.9999999999930083E-4</v>
      </c>
      <c r="K8" s="19">
        <f t="shared" si="3"/>
        <v>29.639150000000001</v>
      </c>
      <c r="L8" s="29">
        <v>29.637499999999999</v>
      </c>
      <c r="M8" s="27">
        <v>29.637599999999999</v>
      </c>
      <c r="N8" s="71">
        <f t="shared" si="4"/>
        <v>-9.9999999999766942E-5</v>
      </c>
      <c r="O8" s="19">
        <f t="shared" si="5"/>
        <v>29.637549999999997</v>
      </c>
      <c r="P8">
        <f t="shared" si="6"/>
        <v>6.1999999999997613E-3</v>
      </c>
      <c r="Q8">
        <f t="shared" si="7"/>
        <v>4.5999999999963848E-3</v>
      </c>
      <c r="R8">
        <f t="shared" si="8"/>
        <v>1.6000000000033765E-3</v>
      </c>
    </row>
    <row r="9" spans="1:18">
      <c r="B9">
        <v>90</v>
      </c>
      <c r="C9" s="19">
        <v>6</v>
      </c>
      <c r="D9" s="27">
        <v>29.3078</v>
      </c>
      <c r="E9">
        <v>29.307600000000001</v>
      </c>
      <c r="F9">
        <f t="shared" si="0"/>
        <v>1.9999999999953388E-4</v>
      </c>
      <c r="G9" s="19">
        <f t="shared" si="1"/>
        <v>29.307700000000001</v>
      </c>
      <c r="H9" s="27">
        <v>31.171099999999999</v>
      </c>
      <c r="I9" s="27">
        <v>31.170999999999999</v>
      </c>
      <c r="J9">
        <f t="shared" si="2"/>
        <v>9.9999999999766942E-5</v>
      </c>
      <c r="K9" s="19">
        <f t="shared" si="3"/>
        <v>31.171050000000001</v>
      </c>
      <c r="L9" s="29">
        <v>31.1572</v>
      </c>
      <c r="M9" s="27">
        <v>31.157499999999999</v>
      </c>
      <c r="N9" s="71">
        <f t="shared" si="4"/>
        <v>-2.9999999999930083E-4</v>
      </c>
      <c r="O9" s="19">
        <f t="shared" si="5"/>
        <v>31.157350000000001</v>
      </c>
      <c r="P9">
        <f t="shared" si="6"/>
        <v>1.8633500000000005</v>
      </c>
      <c r="Q9">
        <f t="shared" si="7"/>
        <v>1.8496500000000005</v>
      </c>
      <c r="R9">
        <f t="shared" si="8"/>
        <v>1.3700000000000045E-2</v>
      </c>
    </row>
    <row r="10" spans="1:18">
      <c r="B10">
        <v>63</v>
      </c>
      <c r="C10" s="19">
        <v>7</v>
      </c>
      <c r="D10" s="27">
        <v>31.7727</v>
      </c>
      <c r="E10">
        <v>31.772500000000001</v>
      </c>
      <c r="F10">
        <f t="shared" si="0"/>
        <v>1.9999999999953388E-4</v>
      </c>
      <c r="G10" s="19">
        <f t="shared" si="1"/>
        <v>31.772600000000001</v>
      </c>
      <c r="H10" s="27">
        <v>31.952400000000001</v>
      </c>
      <c r="I10" s="27">
        <v>31.951899999999998</v>
      </c>
      <c r="J10">
        <f t="shared" si="2"/>
        <v>5.0000000000238742E-4</v>
      </c>
      <c r="K10" s="19">
        <f t="shared" si="3"/>
        <v>31.95215</v>
      </c>
      <c r="L10" s="29">
        <v>31.936699999999998</v>
      </c>
      <c r="M10" s="27">
        <v>31.937200000000001</v>
      </c>
      <c r="N10" s="71">
        <f t="shared" si="4"/>
        <v>-5.0000000000238742E-4</v>
      </c>
      <c r="O10" s="19">
        <f t="shared" si="5"/>
        <v>31.93695</v>
      </c>
      <c r="P10">
        <f t="shared" si="6"/>
        <v>0.17954999999999899</v>
      </c>
      <c r="Q10">
        <f t="shared" si="7"/>
        <v>0.16434999999999889</v>
      </c>
      <c r="R10">
        <f t="shared" si="8"/>
        <v>1.5200000000000102E-2</v>
      </c>
    </row>
    <row r="11" spans="1:18">
      <c r="A11" t="s">
        <v>102</v>
      </c>
      <c r="B11">
        <v>850</v>
      </c>
      <c r="C11" s="19">
        <v>8</v>
      </c>
      <c r="D11" s="27">
        <v>28.917400000000001</v>
      </c>
      <c r="E11">
        <v>28.917000000000002</v>
      </c>
      <c r="F11">
        <f t="shared" si="0"/>
        <v>3.9999999999906777E-4</v>
      </c>
      <c r="G11" s="19">
        <f t="shared" si="1"/>
        <v>28.917200000000001</v>
      </c>
      <c r="H11" s="27">
        <v>28.9282</v>
      </c>
      <c r="I11" s="27">
        <v>28.928100000000001</v>
      </c>
      <c r="J11">
        <f t="shared" si="2"/>
        <v>9.9999999999766942E-5</v>
      </c>
      <c r="K11" s="19">
        <f t="shared" si="3"/>
        <v>28.928150000000002</v>
      </c>
      <c r="L11" s="29">
        <v>28.926300000000001</v>
      </c>
      <c r="M11" s="27">
        <v>28.926300000000001</v>
      </c>
      <c r="N11" s="71">
        <f t="shared" si="4"/>
        <v>0</v>
      </c>
      <c r="O11" s="19">
        <f t="shared" si="5"/>
        <v>28.926300000000001</v>
      </c>
      <c r="P11">
        <f t="shared" si="6"/>
        <v>1.0950000000001125E-2</v>
      </c>
      <c r="Q11">
        <f t="shared" si="7"/>
        <v>9.100000000000108E-3</v>
      </c>
      <c r="R11">
        <f t="shared" si="8"/>
        <v>1.8500000000010175E-3</v>
      </c>
    </row>
    <row r="12" spans="1:18">
      <c r="B12">
        <v>90</v>
      </c>
      <c r="C12" s="19">
        <v>9</v>
      </c>
      <c r="D12" s="27">
        <v>29.2776</v>
      </c>
      <c r="E12">
        <v>29.277200000000001</v>
      </c>
      <c r="F12">
        <f t="shared" si="0"/>
        <v>3.9999999999906777E-4</v>
      </c>
      <c r="G12" s="19">
        <f t="shared" si="1"/>
        <v>29.2774</v>
      </c>
      <c r="H12" s="27">
        <v>32.181600000000003</v>
      </c>
      <c r="I12" s="27">
        <v>32.181199999999997</v>
      </c>
      <c r="J12">
        <f t="shared" si="2"/>
        <v>4.000000000061732E-4</v>
      </c>
      <c r="K12" s="19">
        <f t="shared" si="3"/>
        <v>32.181399999999996</v>
      </c>
      <c r="L12" s="29">
        <v>32.161900000000003</v>
      </c>
      <c r="M12" s="27">
        <v>32.162399999999998</v>
      </c>
      <c r="N12" s="71">
        <f t="shared" si="4"/>
        <v>-4.99999999995282E-4</v>
      </c>
      <c r="O12" s="19">
        <f t="shared" si="5"/>
        <v>32.162149999999997</v>
      </c>
      <c r="P12">
        <f t="shared" si="6"/>
        <v>2.9039999999999964</v>
      </c>
      <c r="Q12">
        <f t="shared" si="7"/>
        <v>2.8847499999999968</v>
      </c>
      <c r="R12">
        <f t="shared" si="8"/>
        <v>1.9249999999999545E-2</v>
      </c>
    </row>
    <row r="13" spans="1:18">
      <c r="B13">
        <v>63</v>
      </c>
      <c r="C13" s="19">
        <v>10</v>
      </c>
      <c r="D13" s="27">
        <v>29.5167</v>
      </c>
      <c r="E13">
        <v>29.5167</v>
      </c>
      <c r="F13">
        <f t="shared" si="0"/>
        <v>0</v>
      </c>
      <c r="G13" s="19">
        <f t="shared" si="1"/>
        <v>29.5167</v>
      </c>
      <c r="H13" s="27">
        <v>29.663599999999999</v>
      </c>
      <c r="I13" s="27">
        <v>29.664000000000001</v>
      </c>
      <c r="J13">
        <f t="shared" si="2"/>
        <v>-4.0000000000262048E-4</v>
      </c>
      <c r="K13" s="19">
        <f t="shared" si="3"/>
        <v>29.663800000000002</v>
      </c>
      <c r="L13" s="29">
        <v>29.651800000000001</v>
      </c>
      <c r="M13" s="27">
        <v>29.651299999999999</v>
      </c>
      <c r="N13" s="71">
        <f t="shared" si="4"/>
        <v>5.0000000000238742E-4</v>
      </c>
      <c r="O13" s="19">
        <f t="shared" si="5"/>
        <v>29.65155</v>
      </c>
      <c r="P13">
        <f t="shared" si="6"/>
        <v>0.14710000000000178</v>
      </c>
      <c r="Q13">
        <f t="shared" si="7"/>
        <v>0.13485000000000014</v>
      </c>
      <c r="R13">
        <f t="shared" si="8"/>
        <v>1.2250000000001648E-2</v>
      </c>
    </row>
    <row r="14" spans="1:18">
      <c r="H14" s="27"/>
      <c r="I14" s="27"/>
      <c r="L14" s="29"/>
      <c r="M14" s="27"/>
      <c r="N14" s="71"/>
    </row>
    <row r="15" spans="1:18">
      <c r="H15" s="27"/>
      <c r="I15" s="27"/>
      <c r="L15" s="29"/>
      <c r="M15" s="27"/>
      <c r="N15" s="71"/>
    </row>
    <row r="16" spans="1:18">
      <c r="H16" s="27"/>
      <c r="I16" s="27"/>
      <c r="L16" s="29"/>
      <c r="M16" s="27"/>
      <c r="N16" s="71"/>
    </row>
    <row r="17" spans="1:21">
      <c r="H17" s="27"/>
      <c r="I17" s="27"/>
      <c r="L17" s="29"/>
      <c r="M17" s="27"/>
      <c r="N17" s="71"/>
    </row>
    <row r="18" spans="1:21">
      <c r="H18" s="27"/>
      <c r="I18" s="27"/>
      <c r="L18" s="29"/>
      <c r="M18" s="27"/>
      <c r="N18" s="71"/>
    </row>
    <row r="19" spans="1:21">
      <c r="H19" s="27"/>
      <c r="I19" s="27"/>
      <c r="L19" s="29"/>
      <c r="M19" s="27"/>
      <c r="N19" s="71"/>
    </row>
    <row r="20" spans="1:21">
      <c r="H20" s="27"/>
      <c r="I20" s="27"/>
      <c r="L20" s="29"/>
      <c r="M20" s="27"/>
      <c r="N20" s="71"/>
    </row>
    <row r="21" spans="1:21">
      <c r="H21" s="27"/>
      <c r="I21" s="27"/>
      <c r="L21" s="29"/>
      <c r="M21" s="27"/>
      <c r="N21" s="71"/>
      <c r="R21" s="29">
        <v>1.0553999999999999</v>
      </c>
      <c r="S21" s="29">
        <v>1.0553999999999999</v>
      </c>
      <c r="T21" s="29">
        <f>R21-S21</f>
        <v>0</v>
      </c>
      <c r="U21" s="30">
        <f>(R21+S21)/2</f>
        <v>1.0553999999999999</v>
      </c>
    </row>
    <row r="22" spans="1:21">
      <c r="H22" s="27"/>
      <c r="I22" s="27"/>
      <c r="L22" s="29"/>
      <c r="M22" s="27"/>
      <c r="N22" s="71"/>
    </row>
    <row r="23" spans="1:21">
      <c r="H23" s="27"/>
      <c r="I23" s="27"/>
      <c r="L23" s="29"/>
      <c r="M23" s="27"/>
      <c r="N23" s="71"/>
      <c r="R23" s="29">
        <v>1.0502</v>
      </c>
      <c r="S23" s="29">
        <v>1.0502</v>
      </c>
      <c r="T23" s="29">
        <f t="shared" ref="T23" si="9">R23-S23</f>
        <v>0</v>
      </c>
      <c r="U23" s="30">
        <f t="shared" ref="U23" si="10">(R23+S23)/2</f>
        <v>1.0502</v>
      </c>
    </row>
    <row r="24" spans="1:21">
      <c r="H24" s="27"/>
      <c r="I24" s="27"/>
      <c r="L24" s="29"/>
      <c r="M24" s="27"/>
      <c r="N24" s="71"/>
    </row>
    <row r="25" spans="1:21">
      <c r="A25" s="33"/>
      <c r="H25" s="27"/>
      <c r="I25" s="27"/>
      <c r="L25" s="29"/>
      <c r="N25" s="71"/>
    </row>
    <row r="26" spans="1:21">
      <c r="F26" s="29"/>
      <c r="G26" s="30"/>
      <c r="H26" s="32"/>
      <c r="I26" s="32"/>
      <c r="J26" s="29"/>
      <c r="L26" s="29"/>
      <c r="M26" s="32"/>
      <c r="N26" s="71"/>
      <c r="P26" s="29"/>
    </row>
    <row r="27" spans="1:21">
      <c r="F27" s="29"/>
      <c r="G27" s="30"/>
      <c r="H27" s="32"/>
      <c r="I27" s="32"/>
      <c r="J27" s="29"/>
      <c r="L27" s="29"/>
      <c r="M27" s="32"/>
      <c r="N27" s="71"/>
      <c r="P27" s="29"/>
    </row>
    <row r="28" spans="1:21">
      <c r="F28" s="29"/>
      <c r="G28" s="30"/>
      <c r="H28" s="32"/>
      <c r="I28" s="32"/>
      <c r="J28" s="29"/>
      <c r="L28" s="29"/>
      <c r="M28" s="32"/>
      <c r="N28" s="71"/>
      <c r="P28" s="29"/>
    </row>
    <row r="29" spans="1:21">
      <c r="F29" s="29"/>
      <c r="G29" s="30"/>
      <c r="H29" s="32"/>
      <c r="I29" s="32"/>
      <c r="J29" s="29"/>
      <c r="L29" s="29"/>
      <c r="M29" s="32"/>
      <c r="N29" s="71"/>
      <c r="P29" s="29"/>
    </row>
    <row r="30" spans="1:21">
      <c r="F30" s="29"/>
      <c r="G30" s="30"/>
      <c r="H30" s="32"/>
      <c r="I30" s="32"/>
      <c r="J30" s="29"/>
      <c r="L30" s="29"/>
      <c r="M30" s="32"/>
      <c r="N30" s="71"/>
      <c r="P30" s="29"/>
    </row>
    <row r="31" spans="1:21">
      <c r="F31" s="29"/>
      <c r="G31" s="30"/>
      <c r="H31" s="32"/>
      <c r="I31" s="32"/>
      <c r="J31" s="29"/>
      <c r="L31" s="29"/>
      <c r="M31" s="32"/>
      <c r="N31" s="71"/>
      <c r="P31" s="29"/>
    </row>
    <row r="32" spans="1:21">
      <c r="J32" s="29"/>
      <c r="N32" s="71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2" workbookViewId="0">
      <selection activeCell="A37" sqref="A37"/>
    </sheetView>
  </sheetViews>
  <sheetFormatPr baseColWidth="10" defaultColWidth="8.83203125" defaultRowHeight="14" x14ac:dyDescent="0"/>
  <cols>
    <col min="1" max="1" width="28.5" bestFit="1" customWidth="1"/>
    <col min="2" max="2" width="15.1640625" style="18" customWidth="1"/>
    <col min="3" max="3" width="10.1640625" bestFit="1" customWidth="1"/>
    <col min="4" max="4" width="11.33203125" bestFit="1" customWidth="1"/>
    <col min="5" max="5" width="15.33203125" bestFit="1" customWidth="1"/>
    <col min="6" max="6" width="31.5" bestFit="1" customWidth="1"/>
    <col min="7" max="7" width="28.1640625" bestFit="1" customWidth="1"/>
    <col min="8" max="8" width="28.1640625" customWidth="1"/>
    <col min="9" max="9" width="28.1640625" bestFit="1" customWidth="1"/>
    <col min="10" max="11" width="25.1640625" bestFit="1" customWidth="1"/>
    <col min="12" max="12" width="28" bestFit="1" customWidth="1"/>
    <col min="13" max="13" width="25.1640625" bestFit="1" customWidth="1"/>
    <col min="14" max="14" width="26.5" style="20" bestFit="1" customWidth="1"/>
    <col min="15" max="15" width="27" style="20" bestFit="1" customWidth="1"/>
    <col min="16" max="16" width="17.33203125" style="19" bestFit="1" customWidth="1"/>
  </cols>
  <sheetData>
    <row r="1" spans="1:16" ht="18">
      <c r="A1" s="46" t="s">
        <v>71</v>
      </c>
    </row>
    <row r="2" spans="1:16" ht="14.25" customHeight="1">
      <c r="A2" s="34"/>
      <c r="B2" s="51"/>
      <c r="C2" s="34"/>
      <c r="D2" s="34"/>
      <c r="E2" s="34"/>
      <c r="F2" s="34"/>
      <c r="G2" s="34"/>
      <c r="H2" s="34"/>
      <c r="I2" s="34"/>
      <c r="J2" s="26"/>
      <c r="K2" s="34"/>
    </row>
    <row r="3" spans="1:16" ht="16">
      <c r="A3" s="34"/>
      <c r="B3" s="106" t="s">
        <v>70</v>
      </c>
      <c r="C3" s="107"/>
      <c r="D3" s="107"/>
      <c r="E3" s="107"/>
      <c r="F3" s="107"/>
      <c r="G3" s="107"/>
      <c r="H3" s="107"/>
      <c r="I3" s="107"/>
      <c r="J3" s="62"/>
      <c r="K3" s="108" t="s">
        <v>75</v>
      </c>
      <c r="L3" s="108"/>
      <c r="M3" s="108"/>
      <c r="N3" s="108"/>
      <c r="O3" s="108"/>
      <c r="P3" s="108"/>
    </row>
    <row r="4" spans="1:16">
      <c r="A4" s="34"/>
      <c r="B4" s="51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7" t="s">
        <v>84</v>
      </c>
      <c r="P4" s="47" t="s">
        <v>93</v>
      </c>
    </row>
    <row r="5" spans="1:16">
      <c r="A5" s="34" t="s">
        <v>64</v>
      </c>
      <c r="B5" s="51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>
      <c r="A6" s="41" t="s">
        <v>103</v>
      </c>
      <c r="B6" s="18">
        <f>MUD!R5-MUD!R6</f>
        <v>1.2000000000000117</v>
      </c>
      <c r="C6">
        <f>MUD!R6</f>
        <v>1.5574999999999939</v>
      </c>
      <c r="D6">
        <f>SAND!Q4</f>
        <v>2.4499999999996191E-3</v>
      </c>
      <c r="E6">
        <f>SAND!Q5</f>
        <v>0.18120000000000047</v>
      </c>
      <c r="F6">
        <f>SAND!Q6</f>
        <v>0.28645000000000209</v>
      </c>
      <c r="G6" s="44">
        <f>B6+C6</f>
        <v>2.7575000000000056</v>
      </c>
      <c r="H6" s="44">
        <f>E6+F6</f>
        <v>0.46765000000000256</v>
      </c>
      <c r="I6" s="44">
        <f t="shared" ref="I6:I23" si="0">B6+C6+E6+D6+F6</f>
        <v>3.2276000000000078</v>
      </c>
      <c r="J6" s="44">
        <f t="shared" ref="J6:J13" si="1">(C6/I6)*100</f>
        <v>48.255669847564448</v>
      </c>
      <c r="K6" s="44">
        <f t="shared" ref="K6:K23" si="2">(B6/I6)*100</f>
        <v>37.179328293469105</v>
      </c>
      <c r="L6" s="44">
        <f>(D6/I6)*100</f>
        <v>7.5907795265820213E-2</v>
      </c>
      <c r="M6" s="44">
        <f>(E6/I6)*100</f>
        <v>5.6140785723137947</v>
      </c>
      <c r="N6" s="67">
        <f>(F6/I6)*100</f>
        <v>8.8750154913868329</v>
      </c>
      <c r="O6" s="67">
        <f>(G6/I6)*100</f>
        <v>85.43499814103356</v>
      </c>
      <c r="P6" s="68">
        <f>(H6/I6)*100</f>
        <v>14.489094063700628</v>
      </c>
    </row>
    <row r="7" spans="1:16" s="44" customFormat="1">
      <c r="A7" s="42" t="s">
        <v>104</v>
      </c>
      <c r="B7" s="66">
        <f>MUD!R7-MUD!R8</f>
        <v>1.1099999999999997</v>
      </c>
      <c r="C7" s="44">
        <f>MUD!R8</f>
        <v>1.3025000000000053</v>
      </c>
      <c r="D7" s="44">
        <f>0</f>
        <v>0</v>
      </c>
      <c r="E7" s="44">
        <f>SAND!Q7</f>
        <v>3.5300000000002996E-2</v>
      </c>
      <c r="F7" s="44">
        <f>SAND!Q8</f>
        <v>5.3600000000002979E-2</v>
      </c>
      <c r="G7" s="44">
        <f t="shared" ref="G7:G23" si="3">B7+C7</f>
        <v>2.412500000000005</v>
      </c>
      <c r="H7" s="44">
        <f t="shared" ref="H7:H23" si="4">E7+F7</f>
        <v>8.8900000000005974E-2</v>
      </c>
      <c r="I7" s="44">
        <f t="shared" si="0"/>
        <v>2.5014000000000109</v>
      </c>
      <c r="J7" s="44">
        <f t="shared" si="1"/>
        <v>52.07084032941551</v>
      </c>
      <c r="K7" s="44">
        <f t="shared" si="2"/>
        <v>44.375149916046809</v>
      </c>
      <c r="L7" s="44">
        <f t="shared" ref="L7:L23" si="5">(D7/I7)*100</f>
        <v>0</v>
      </c>
      <c r="M7" s="44">
        <f t="shared" ref="M7:M23" si="6">(E7/I7)*100</f>
        <v>1.4112097225554825</v>
      </c>
      <c r="N7" s="67">
        <f t="shared" ref="N7:N23" si="7">(F7/I7)*100</f>
        <v>2.1428000319821998</v>
      </c>
      <c r="O7" s="67">
        <f t="shared" ref="O7:O23" si="8">(G7/I7)*100</f>
        <v>96.445990245462326</v>
      </c>
      <c r="P7" s="68">
        <f t="shared" ref="P7:P23" si="9">(H7/I7)*100</f>
        <v>3.5540097545376819</v>
      </c>
    </row>
    <row r="8" spans="1:16">
      <c r="A8" s="42" t="s">
        <v>105</v>
      </c>
      <c r="B8" s="18">
        <f>MUD!R9-MUD!R10</f>
        <v>1.1349999999999971</v>
      </c>
      <c r="C8">
        <f>MUD!R10</f>
        <v>1.8525</v>
      </c>
      <c r="D8">
        <f>SAND!Q9</f>
        <v>1.0000000000012221E-3</v>
      </c>
      <c r="E8">
        <f>SAND!Q10</f>
        <v>4.7699999999998965E-2</v>
      </c>
      <c r="F8">
        <f>SAND!Q11</f>
        <v>9.8700000000000898E-2</v>
      </c>
      <c r="G8" s="44">
        <f t="shared" si="3"/>
        <v>2.9874999999999972</v>
      </c>
      <c r="H8" s="44">
        <f t="shared" si="4"/>
        <v>0.14639999999999986</v>
      </c>
      <c r="I8" s="44">
        <f t="shared" si="0"/>
        <v>3.1348999999999982</v>
      </c>
      <c r="J8" s="44">
        <f t="shared" si="1"/>
        <v>59.092794028517694</v>
      </c>
      <c r="K8" s="44">
        <f t="shared" si="2"/>
        <v>36.205301604516819</v>
      </c>
      <c r="L8" s="44">
        <f t="shared" si="5"/>
        <v>3.1898944144987805E-2</v>
      </c>
      <c r="M8" s="44">
        <f t="shared" si="6"/>
        <v>1.5215796357140257</v>
      </c>
      <c r="N8" s="67">
        <f t="shared" si="7"/>
        <v>3.1484257871064769</v>
      </c>
      <c r="O8" s="67">
        <f t="shared" si="8"/>
        <v>95.298095633034507</v>
      </c>
      <c r="P8" s="68">
        <f t="shared" si="9"/>
        <v>4.6700054228205028</v>
      </c>
    </row>
    <row r="9" spans="1:16" ht="15.75" customHeight="1">
      <c r="A9" s="42" t="s">
        <v>106</v>
      </c>
      <c r="B9" s="18">
        <f>MUD!R11-MUD!R12</f>
        <v>1.550000000000018</v>
      </c>
      <c r="C9">
        <f>MUD!R12</f>
        <v>1.7999999999999892</v>
      </c>
      <c r="D9">
        <f>SAND!Q12</f>
        <v>1.3400000000000745E-2</v>
      </c>
      <c r="E9">
        <f>SAND!Q13</f>
        <v>0.15184999999999604</v>
      </c>
      <c r="F9">
        <f>SAND!Q14</f>
        <v>0.22415000000000163</v>
      </c>
      <c r="G9" s="44">
        <f t="shared" si="3"/>
        <v>3.3500000000000072</v>
      </c>
      <c r="H9" s="44">
        <f t="shared" si="4"/>
        <v>0.37599999999999767</v>
      </c>
      <c r="I9" s="44">
        <f t="shared" si="0"/>
        <v>3.7394000000000056</v>
      </c>
      <c r="J9" s="44">
        <f t="shared" si="1"/>
        <v>48.136064609295246</v>
      </c>
      <c r="K9" s="44">
        <f t="shared" si="2"/>
        <v>41.450500080227194</v>
      </c>
      <c r="L9" s="44">
        <f t="shared" si="5"/>
        <v>0.35834625875810894</v>
      </c>
      <c r="M9" s="44">
        <f t="shared" si="6"/>
        <v>4.0608118949562986</v>
      </c>
      <c r="N9" s="67">
        <f t="shared" si="7"/>
        <v>5.9942771567631521</v>
      </c>
      <c r="O9" s="67">
        <f t="shared" si="8"/>
        <v>89.586564689522447</v>
      </c>
      <c r="P9" s="68">
        <f t="shared" si="9"/>
        <v>10.055089051719451</v>
      </c>
    </row>
    <row r="10" spans="1:16">
      <c r="A10" s="42" t="s">
        <v>107</v>
      </c>
      <c r="B10" s="66">
        <f>MUD!R13-MUD!R14</f>
        <v>1.4849999999999919</v>
      </c>
      <c r="C10">
        <f>MUD!R14</f>
        <v>1.7175000000000038</v>
      </c>
      <c r="D10">
        <f>SAND!Q15</f>
        <v>2.7000000000043656E-3</v>
      </c>
      <c r="E10">
        <f>SAND!Q16</f>
        <v>0.1527500000000046</v>
      </c>
      <c r="F10">
        <f>SAND!Q17</f>
        <v>0.21304999999999907</v>
      </c>
      <c r="G10" s="44">
        <f t="shared" si="3"/>
        <v>3.2024999999999957</v>
      </c>
      <c r="H10" s="44">
        <f t="shared" si="4"/>
        <v>0.36580000000000368</v>
      </c>
      <c r="I10" s="44">
        <f t="shared" si="0"/>
        <v>3.5710000000000037</v>
      </c>
      <c r="J10" s="44">
        <f t="shared" si="1"/>
        <v>48.095771492579168</v>
      </c>
      <c r="K10" s="44">
        <f t="shared" si="2"/>
        <v>41.58499019882359</v>
      </c>
      <c r="L10" s="44">
        <f t="shared" si="5"/>
        <v>7.5609073088892823E-2</v>
      </c>
      <c r="M10" s="44">
        <f t="shared" si="6"/>
        <v>4.2775133015963158</v>
      </c>
      <c r="N10" s="67">
        <f t="shared" si="7"/>
        <v>5.9661159339120378</v>
      </c>
      <c r="O10" s="67">
        <f t="shared" si="8"/>
        <v>89.680761691402751</v>
      </c>
      <c r="P10" s="68">
        <f t="shared" si="9"/>
        <v>10.243629235508353</v>
      </c>
    </row>
    <row r="11" spans="1:16" s="44" customFormat="1">
      <c r="A11" s="42" t="s">
        <v>108</v>
      </c>
      <c r="B11" s="66">
        <f>MUD!R15-MUD!R16</f>
        <v>1.4450000000000016</v>
      </c>
      <c r="C11" s="44">
        <f>MUD!R16</f>
        <v>1.9349999999999965</v>
      </c>
      <c r="D11" s="44">
        <f>SAND!Q18</f>
        <v>5.8499999999988006E-3</v>
      </c>
      <c r="E11" s="44">
        <f>SAND!Q19</f>
        <v>0.16515000000000413</v>
      </c>
      <c r="F11" s="44">
        <f>SAND!Q20</f>
        <v>0.21549999999999869</v>
      </c>
      <c r="G11" s="44">
        <f t="shared" si="3"/>
        <v>3.3799999999999981</v>
      </c>
      <c r="H11" s="44">
        <f t="shared" si="4"/>
        <v>0.38065000000000282</v>
      </c>
      <c r="I11" s="44">
        <f t="shared" si="0"/>
        <v>3.7664999999999997</v>
      </c>
      <c r="J11" s="44">
        <f t="shared" si="1"/>
        <v>51.373954599760964</v>
      </c>
      <c r="K11" s="44">
        <f t="shared" si="2"/>
        <v>38.36452940395597</v>
      </c>
      <c r="L11" s="44">
        <f t="shared" si="5"/>
        <v>0.15531660692947832</v>
      </c>
      <c r="M11" s="44">
        <f t="shared" si="6"/>
        <v>4.384707287933205</v>
      </c>
      <c r="N11" s="67">
        <f t="shared" si="7"/>
        <v>5.7214921014203828</v>
      </c>
      <c r="O11" s="67">
        <f t="shared" si="8"/>
        <v>89.738484003716934</v>
      </c>
      <c r="P11" s="68">
        <f t="shared" si="9"/>
        <v>10.106199389353588</v>
      </c>
    </row>
    <row r="12" spans="1:16">
      <c r="A12" s="42" t="s">
        <v>109</v>
      </c>
      <c r="B12" s="66">
        <f>MUD!R17-MUD!R18</f>
        <v>1.287499999999997</v>
      </c>
      <c r="C12">
        <f>MUD!R18</f>
        <v>1.8025000000000055</v>
      </c>
      <c r="D12">
        <v>0</v>
      </c>
      <c r="E12">
        <f>SAND!Q21</f>
        <v>0.14054999999999751</v>
      </c>
      <c r="F12">
        <f>SAND!Q22</f>
        <v>0.1749500000000026</v>
      </c>
      <c r="G12" s="44">
        <f t="shared" si="3"/>
        <v>3.0900000000000025</v>
      </c>
      <c r="H12" s="44">
        <f t="shared" si="4"/>
        <v>0.31550000000000011</v>
      </c>
      <c r="I12" s="44">
        <f t="shared" si="0"/>
        <v>3.4055000000000026</v>
      </c>
      <c r="J12" s="44">
        <f t="shared" si="1"/>
        <v>52.929085303186142</v>
      </c>
      <c r="K12" s="44">
        <f t="shared" si="2"/>
        <v>37.806489502275618</v>
      </c>
      <c r="L12" s="44">
        <f t="shared" si="5"/>
        <v>0</v>
      </c>
      <c r="M12" s="44">
        <f t="shared" si="6"/>
        <v>4.1271472617823344</v>
      </c>
      <c r="N12" s="67">
        <f t="shared" si="7"/>
        <v>5.1372779327559082</v>
      </c>
      <c r="O12" s="67">
        <f t="shared" si="8"/>
        <v>90.735574805461766</v>
      </c>
      <c r="P12" s="68">
        <f t="shared" si="9"/>
        <v>9.2644251945382443</v>
      </c>
    </row>
    <row r="13" spans="1:16" s="83" customFormat="1">
      <c r="A13" s="42" t="s">
        <v>110</v>
      </c>
      <c r="B13" s="82">
        <f>MUD!R19-MUD!R20</f>
        <v>1.717499999999994</v>
      </c>
      <c r="C13" s="83">
        <f>MUD!R20</f>
        <v>1.7025000000000055</v>
      </c>
      <c r="D13" s="83">
        <f>SAND!Q23</f>
        <v>4.349999999995191E-3</v>
      </c>
      <c r="E13" s="83">
        <f>SAND!Q24</f>
        <v>0.28930000000000078</v>
      </c>
      <c r="F13" s="83">
        <f>SAND!Q25</f>
        <v>0.26839999999999975</v>
      </c>
      <c r="G13" s="44">
        <f t="shared" si="3"/>
        <v>3.4199999999999995</v>
      </c>
      <c r="H13" s="44">
        <f t="shared" si="4"/>
        <v>0.55770000000000053</v>
      </c>
      <c r="I13" s="44">
        <f t="shared" si="0"/>
        <v>3.9820499999999952</v>
      </c>
      <c r="J13" s="44">
        <f t="shared" si="1"/>
        <v>42.754360191358906</v>
      </c>
      <c r="K13" s="44">
        <f t="shared" si="2"/>
        <v>43.131050589520378</v>
      </c>
      <c r="L13" s="44">
        <f t="shared" si="5"/>
        <v>0.10924021546678711</v>
      </c>
      <c r="M13" s="44">
        <f t="shared" si="6"/>
        <v>7.2651021458796636</v>
      </c>
      <c r="N13" s="67">
        <f t="shared" si="7"/>
        <v>6.740246857774264</v>
      </c>
      <c r="O13" s="67">
        <f t="shared" si="8"/>
        <v>85.885410780879283</v>
      </c>
      <c r="P13" s="68">
        <f t="shared" si="9"/>
        <v>14.005349003653928</v>
      </c>
    </row>
    <row r="14" spans="1:16" s="83" customFormat="1">
      <c r="A14" s="42" t="s">
        <v>111</v>
      </c>
      <c r="B14" s="82">
        <f>MUD!R21-MUD!R22</f>
        <v>1.2275000000000036</v>
      </c>
      <c r="C14" s="83">
        <f>MUD!R22</f>
        <v>1.8949999999999898</v>
      </c>
      <c r="D14" s="83">
        <f>SAND!Q26</f>
        <v>6.1999999999997613E-3</v>
      </c>
      <c r="E14" s="83">
        <f>SAND!Q27</f>
        <v>0.26639999999999731</v>
      </c>
      <c r="F14" s="83">
        <f>SAND!Q28</f>
        <v>0.33599999999999852</v>
      </c>
      <c r="G14" s="44">
        <f t="shared" si="3"/>
        <v>3.1224999999999934</v>
      </c>
      <c r="H14" s="44">
        <f t="shared" si="4"/>
        <v>0.60239999999999583</v>
      </c>
      <c r="I14" s="44">
        <f t="shared" si="0"/>
        <v>3.731099999999989</v>
      </c>
      <c r="J14" s="44">
        <f>(C14/I14)*100</f>
        <v>50.789311463107268</v>
      </c>
      <c r="K14" s="44">
        <f t="shared" si="2"/>
        <v>32.89914502425578</v>
      </c>
      <c r="L14" s="44">
        <f>(D14/I14)*100</f>
        <v>0.16617083433839297</v>
      </c>
      <c r="M14" s="44">
        <f t="shared" si="6"/>
        <v>7.1399855270563126</v>
      </c>
      <c r="N14" s="67">
        <f t="shared" si="7"/>
        <v>9.0053871512422479</v>
      </c>
      <c r="O14" s="67">
        <f t="shared" si="8"/>
        <v>83.688456487363055</v>
      </c>
      <c r="P14" s="68">
        <f t="shared" si="9"/>
        <v>16.14537267829856</v>
      </c>
    </row>
    <row r="15" spans="1:16" s="83" customFormat="1" ht="15" thickBot="1">
      <c r="A15" s="42" t="s">
        <v>112</v>
      </c>
      <c r="B15" s="82">
        <f>MUD!R23-MUD!R24</f>
        <v>1.4325000000000088</v>
      </c>
      <c r="C15" s="83">
        <f>MUD!R24</f>
        <v>1.9849999999999965</v>
      </c>
      <c r="D15" s="83">
        <f>SAND!Q29</f>
        <v>7.4499999999986244E-3</v>
      </c>
      <c r="E15" s="83">
        <f>SAND!Q30</f>
        <v>0.16130000000000422</v>
      </c>
      <c r="F15" s="83">
        <f>SAND!Q31</f>
        <v>0.24694999999999823</v>
      </c>
      <c r="G15" s="44">
        <f t="shared" si="3"/>
        <v>3.4175000000000053</v>
      </c>
      <c r="H15" s="44">
        <f t="shared" si="4"/>
        <v>0.40825000000000244</v>
      </c>
      <c r="I15" s="44">
        <f t="shared" si="0"/>
        <v>3.8332000000000064</v>
      </c>
      <c r="J15" s="44">
        <f>(C15/I15)*100</f>
        <v>51.784409892517822</v>
      </c>
      <c r="K15" s="44">
        <f t="shared" si="2"/>
        <v>37.370865073567941</v>
      </c>
      <c r="L15" s="44">
        <f t="shared" si="5"/>
        <v>0.19435458624644192</v>
      </c>
      <c r="M15" s="44">
        <f t="shared" si="6"/>
        <v>4.2079724512157979</v>
      </c>
      <c r="N15" s="67">
        <f t="shared" si="7"/>
        <v>6.4423979964519926</v>
      </c>
      <c r="O15" s="67">
        <f t="shared" si="8"/>
        <v>89.155274966085756</v>
      </c>
      <c r="P15" s="68">
        <f t="shared" si="9"/>
        <v>10.650370447667791</v>
      </c>
    </row>
    <row r="16" spans="1:16" s="85" customFormat="1" ht="15" thickTop="1">
      <c r="A16" s="76" t="s">
        <v>113</v>
      </c>
      <c r="B16" s="84">
        <f>MUD!R25-MUD!R26</f>
        <v>0.56249999999999922</v>
      </c>
      <c r="C16" s="85">
        <f>MUD!R26</f>
        <v>0.49000000000000032</v>
      </c>
      <c r="D16" s="85">
        <f>0</f>
        <v>0</v>
      </c>
      <c r="E16" s="85">
        <f>SAND!Q32</f>
        <v>1.9517000000000024</v>
      </c>
      <c r="F16" s="85">
        <f>SAND!Q33</f>
        <v>5.8500000000002217E-2</v>
      </c>
      <c r="G16" s="77">
        <f t="shared" si="3"/>
        <v>1.0524999999999995</v>
      </c>
      <c r="H16" s="77">
        <f t="shared" si="4"/>
        <v>2.0102000000000046</v>
      </c>
      <c r="I16" s="77">
        <f t="shared" si="0"/>
        <v>3.062700000000004</v>
      </c>
      <c r="J16" s="77">
        <f t="shared" ref="J16:J23" si="10">(C16/I16)*100</f>
        <v>15.998955170274584</v>
      </c>
      <c r="K16" s="77">
        <f t="shared" si="2"/>
        <v>18.366147516896806</v>
      </c>
      <c r="L16" s="77">
        <f t="shared" si="5"/>
        <v>0</v>
      </c>
      <c r="M16" s="77">
        <f t="shared" si="6"/>
        <v>63.724817971071282</v>
      </c>
      <c r="N16" s="77">
        <f t="shared" si="7"/>
        <v>1.910079341757343</v>
      </c>
      <c r="O16" s="77">
        <f t="shared" si="8"/>
        <v>34.365102687171387</v>
      </c>
      <c r="P16" s="78">
        <f t="shared" si="9"/>
        <v>65.634897312828627</v>
      </c>
    </row>
    <row r="17" spans="1:16">
      <c r="A17" s="42" t="s">
        <v>114</v>
      </c>
      <c r="B17" s="18">
        <f>MUD!R27-MUD!R28</f>
        <v>0.59500000000000086</v>
      </c>
      <c r="C17">
        <f>MUD!R28</f>
        <v>1.2524999999999997</v>
      </c>
      <c r="D17">
        <f>SAND!Q34</f>
        <v>2.4449999999998084E-2</v>
      </c>
      <c r="E17">
        <f>SAND!Q35</f>
        <v>2.9464999999999932</v>
      </c>
      <c r="F17">
        <f>SAND!Q36</f>
        <v>6.0800000000000409E-2</v>
      </c>
      <c r="G17">
        <f t="shared" si="3"/>
        <v>1.8475000000000006</v>
      </c>
      <c r="H17">
        <f t="shared" si="4"/>
        <v>3.0072999999999936</v>
      </c>
      <c r="I17">
        <f t="shared" si="0"/>
        <v>4.8792499999999919</v>
      </c>
      <c r="J17">
        <f t="shared" si="10"/>
        <v>25.669928780037953</v>
      </c>
      <c r="K17">
        <f t="shared" si="2"/>
        <v>12.19449710508791</v>
      </c>
      <c r="L17">
        <f t="shared" si="5"/>
        <v>0.50110160373004298</v>
      </c>
      <c r="M17">
        <f t="shared" si="6"/>
        <v>60.388379361582167</v>
      </c>
      <c r="N17" s="20">
        <f t="shared" si="7"/>
        <v>1.246093149561931</v>
      </c>
      <c r="O17" s="20">
        <f t="shared" si="8"/>
        <v>37.864425885125861</v>
      </c>
      <c r="P17" s="19">
        <f t="shared" si="9"/>
        <v>61.634472511144104</v>
      </c>
    </row>
    <row r="18" spans="1:16">
      <c r="A18" s="42" t="s">
        <v>115</v>
      </c>
      <c r="B18" s="18">
        <f>MUD!R29-MUD!R30</f>
        <v>0.5250000000000089</v>
      </c>
      <c r="C18">
        <f>MUD!R30</f>
        <v>0.83499999999999008</v>
      </c>
      <c r="D18">
        <f>SAND!Q37</f>
        <v>2.7850000000000819E-2</v>
      </c>
      <c r="E18">
        <f>SAND!Q38</f>
        <v>5.1285999999999987</v>
      </c>
      <c r="F18">
        <f>SAND!Q39</f>
        <v>0.10679999999999978</v>
      </c>
      <c r="G18">
        <f t="shared" si="3"/>
        <v>1.359999999999999</v>
      </c>
      <c r="H18">
        <f t="shared" si="4"/>
        <v>5.2353999999999985</v>
      </c>
      <c r="I18">
        <f t="shared" si="0"/>
        <v>6.6232499999999987</v>
      </c>
      <c r="J18">
        <f t="shared" si="10"/>
        <v>12.60710376325807</v>
      </c>
      <c r="K18">
        <f t="shared" si="2"/>
        <v>7.9266221265996153</v>
      </c>
      <c r="L18">
        <f t="shared" si="5"/>
        <v>0.42048843090628957</v>
      </c>
      <c r="M18">
        <f t="shared" si="6"/>
        <v>77.433284263767789</v>
      </c>
      <c r="N18" s="20">
        <f t="shared" si="7"/>
        <v>1.612501415468234</v>
      </c>
      <c r="O18" s="20">
        <f t="shared" si="8"/>
        <v>20.533725889857688</v>
      </c>
      <c r="P18" s="19">
        <f t="shared" si="9"/>
        <v>79.045785679236019</v>
      </c>
    </row>
    <row r="19" spans="1:16">
      <c r="A19" s="42" t="s">
        <v>116</v>
      </c>
      <c r="B19" s="18">
        <f>MUD!R31-MUD!R32</f>
        <v>0.41749999999999821</v>
      </c>
      <c r="C19">
        <f>MUD!R32</f>
        <v>1.4599999999999991</v>
      </c>
      <c r="D19">
        <f>SAND!Q40</f>
        <v>1.3950000000001239E-2</v>
      </c>
      <c r="E19">
        <f>SAND!Q41</f>
        <v>3.4242999999999952</v>
      </c>
      <c r="F19">
        <f>SAND!Q42</f>
        <v>9.8449999999999704E-2</v>
      </c>
      <c r="G19">
        <f t="shared" si="3"/>
        <v>1.8774999999999973</v>
      </c>
      <c r="H19">
        <f t="shared" si="4"/>
        <v>3.5227499999999949</v>
      </c>
      <c r="I19">
        <f t="shared" si="0"/>
        <v>5.4141999999999939</v>
      </c>
      <c r="J19">
        <f t="shared" si="10"/>
        <v>26.966126112814464</v>
      </c>
      <c r="K19">
        <f t="shared" si="2"/>
        <v>7.7112038713013682</v>
      </c>
      <c r="L19">
        <f t="shared" si="5"/>
        <v>0.25765579402314759</v>
      </c>
      <c r="M19">
        <f t="shared" si="6"/>
        <v>63.246647704185278</v>
      </c>
      <c r="N19" s="20">
        <f t="shared" si="7"/>
        <v>1.8183665176757382</v>
      </c>
      <c r="O19" s="20">
        <f t="shared" si="8"/>
        <v>34.677329984115836</v>
      </c>
      <c r="P19" s="19">
        <f t="shared" si="9"/>
        <v>65.06501422186102</v>
      </c>
    </row>
    <row r="20" spans="1:16">
      <c r="A20" s="42" t="s">
        <v>117</v>
      </c>
      <c r="B20" s="18">
        <f>MUD!R33-MUD!R34</f>
        <v>0.60999999999998811</v>
      </c>
      <c r="C20">
        <f>MUD!R34</f>
        <v>1.4175000000000038</v>
      </c>
      <c r="D20">
        <f>SAND!Q43</f>
        <v>1.6749999999998266E-2</v>
      </c>
      <c r="E20">
        <f>SAND!Q44</f>
        <v>3.5351499999999945</v>
      </c>
      <c r="F20">
        <f>SAND!Q45</f>
        <v>9.1249999999998721E-2</v>
      </c>
      <c r="G20">
        <f t="shared" si="3"/>
        <v>2.0274999999999919</v>
      </c>
      <c r="H20">
        <f t="shared" si="4"/>
        <v>3.6263999999999932</v>
      </c>
      <c r="I20">
        <f t="shared" si="0"/>
        <v>5.6706499999999833</v>
      </c>
      <c r="J20">
        <f t="shared" si="10"/>
        <v>24.99713436731253</v>
      </c>
      <c r="K20">
        <f t="shared" si="2"/>
        <v>10.757144242723319</v>
      </c>
      <c r="L20">
        <f t="shared" si="5"/>
        <v>0.29538060010754175</v>
      </c>
      <c r="M20">
        <f t="shared" si="6"/>
        <v>62.341177819121349</v>
      </c>
      <c r="N20" s="20">
        <f t="shared" si="7"/>
        <v>1.6091629707352593</v>
      </c>
      <c r="O20" s="20">
        <f t="shared" si="8"/>
        <v>35.754278610035847</v>
      </c>
      <c r="P20" s="19">
        <f t="shared" si="9"/>
        <v>63.950340789856611</v>
      </c>
    </row>
    <row r="21" spans="1:16">
      <c r="A21" s="42" t="s">
        <v>118</v>
      </c>
      <c r="B21" s="18">
        <f>MUD!R35-MUD!R36</f>
        <v>0.58000000000000251</v>
      </c>
      <c r="C21">
        <f>MUD!R36</f>
        <v>1.4199999999999979</v>
      </c>
      <c r="D21">
        <f>SAND!Q46</f>
        <v>6.2750000000008299E-2</v>
      </c>
      <c r="E21">
        <f>SAND!Q47</f>
        <v>3.6783499999999982</v>
      </c>
      <c r="F21">
        <f>SAND!Q48</f>
        <v>9.1649999999997789E-2</v>
      </c>
      <c r="G21">
        <f t="shared" si="3"/>
        <v>2.0000000000000004</v>
      </c>
      <c r="H21">
        <f t="shared" si="4"/>
        <v>3.769999999999996</v>
      </c>
      <c r="I21">
        <f t="shared" si="0"/>
        <v>5.8327500000000043</v>
      </c>
      <c r="J21">
        <f t="shared" si="10"/>
        <v>24.345291672024292</v>
      </c>
      <c r="K21">
        <f t="shared" si="2"/>
        <v>9.9438515280099793</v>
      </c>
      <c r="L21">
        <f t="shared" si="5"/>
        <v>1.0758218679012173</v>
      </c>
      <c r="M21">
        <f t="shared" si="6"/>
        <v>63.063734944922992</v>
      </c>
      <c r="N21" s="20">
        <f t="shared" si="7"/>
        <v>1.5712999871415323</v>
      </c>
      <c r="O21" s="20">
        <f t="shared" si="8"/>
        <v>34.289143200034275</v>
      </c>
      <c r="P21" s="19">
        <f t="shared" si="9"/>
        <v>64.635034932064514</v>
      </c>
    </row>
    <row r="22" spans="1:16">
      <c r="A22" s="42" t="s">
        <v>119</v>
      </c>
      <c r="B22" s="18">
        <f>MUD!R37-MUD!R38</f>
        <v>0.61750000000000393</v>
      </c>
      <c r="C22">
        <f>MUD!R38</f>
        <v>1.5099999999999991</v>
      </c>
      <c r="D22">
        <f>SAND!Q49</f>
        <v>1.3999999999995794E-2</v>
      </c>
      <c r="E22">
        <f>SAND!Q50</f>
        <v>4.098399999999998</v>
      </c>
      <c r="F22">
        <f>SAND!Q51</f>
        <v>7.8699999999997772E-2</v>
      </c>
      <c r="G22">
        <f t="shared" si="3"/>
        <v>2.1275000000000031</v>
      </c>
      <c r="H22">
        <f t="shared" si="4"/>
        <v>4.1770999999999958</v>
      </c>
      <c r="I22">
        <f t="shared" si="0"/>
        <v>6.3185999999999947</v>
      </c>
      <c r="J22">
        <f t="shared" si="10"/>
        <v>23.897698857341823</v>
      </c>
      <c r="K22">
        <f t="shared" si="2"/>
        <v>9.7727344664958142</v>
      </c>
      <c r="L22">
        <f t="shared" si="5"/>
        <v>0.22156806887595046</v>
      </c>
      <c r="M22">
        <f t="shared" si="6"/>
        <v>64.862469534390556</v>
      </c>
      <c r="N22" s="20">
        <f t="shared" si="7"/>
        <v>1.2455290728958603</v>
      </c>
      <c r="O22" s="20">
        <f t="shared" si="8"/>
        <v>33.670433323837635</v>
      </c>
      <c r="P22" s="19">
        <f t="shared" si="9"/>
        <v>66.107998607286405</v>
      </c>
    </row>
    <row r="23" spans="1:16">
      <c r="A23" s="42" t="s">
        <v>120</v>
      </c>
      <c r="B23" s="18">
        <f>MUD!R39-MUD!R40</f>
        <v>1.0299999999999976</v>
      </c>
      <c r="C23">
        <f>MUD!R40</f>
        <v>2.050000000000006</v>
      </c>
      <c r="D23">
        <f>SAND!Q54</f>
        <v>0.10024999999999906</v>
      </c>
      <c r="E23">
        <f>SAND!Q53</f>
        <v>4.2916999999999987</v>
      </c>
      <c r="F23">
        <f>SAND!Q54</f>
        <v>0.10024999999999906</v>
      </c>
      <c r="G23">
        <f t="shared" si="3"/>
        <v>3.0800000000000036</v>
      </c>
      <c r="H23">
        <f t="shared" si="4"/>
        <v>4.3919499999999978</v>
      </c>
      <c r="I23">
        <f t="shared" si="0"/>
        <v>7.5722000000000005</v>
      </c>
      <c r="J23">
        <f t="shared" si="10"/>
        <v>27.072713346187449</v>
      </c>
      <c r="K23">
        <f t="shared" si="2"/>
        <v>13.602387681255085</v>
      </c>
      <c r="L23">
        <f t="shared" si="5"/>
        <v>1.3239217136367114</v>
      </c>
      <c r="M23">
        <f t="shared" si="6"/>
        <v>56.677055545284048</v>
      </c>
      <c r="N23" s="20">
        <f t="shared" si="7"/>
        <v>1.3239217136367114</v>
      </c>
      <c r="O23" s="20">
        <f t="shared" si="8"/>
        <v>40.675101027442537</v>
      </c>
      <c r="P23" s="19">
        <f t="shared" si="9"/>
        <v>58.000977258920763</v>
      </c>
    </row>
    <row r="24" spans="1:16" s="54" customFormat="1" ht="18">
      <c r="A24" s="52" t="s">
        <v>72</v>
      </c>
      <c r="B24" s="53"/>
      <c r="P24" s="55"/>
    </row>
    <row r="25" spans="1:16" s="20" customFormat="1" ht="18">
      <c r="A25" s="61"/>
      <c r="B25" s="106" t="s">
        <v>70</v>
      </c>
      <c r="C25" s="107"/>
      <c r="D25" s="107"/>
      <c r="E25" s="107"/>
      <c r="F25" s="107"/>
      <c r="G25" s="107"/>
      <c r="H25" s="107"/>
      <c r="I25" s="107"/>
      <c r="J25" s="107" t="s">
        <v>75</v>
      </c>
      <c r="K25" s="107"/>
      <c r="L25" s="107"/>
      <c r="M25" s="107"/>
      <c r="N25" s="107"/>
      <c r="O25" s="62"/>
      <c r="P25" s="19"/>
    </row>
    <row r="26" spans="1:16">
      <c r="A26" s="34" t="s">
        <v>26</v>
      </c>
      <c r="B26" s="51"/>
      <c r="C26" s="34"/>
      <c r="D26" s="34"/>
      <c r="E26" s="26"/>
      <c r="F26" s="37" t="s">
        <v>52</v>
      </c>
      <c r="G26" s="37" t="s">
        <v>91</v>
      </c>
      <c r="H26" s="37" t="s">
        <v>92</v>
      </c>
      <c r="I26" s="37" t="s">
        <v>53</v>
      </c>
      <c r="J26" s="37" t="s">
        <v>54</v>
      </c>
      <c r="K26" s="37" t="s">
        <v>55</v>
      </c>
      <c r="L26" s="37" t="s">
        <v>56</v>
      </c>
      <c r="M26" s="37" t="s">
        <v>57</v>
      </c>
      <c r="N26" s="63" t="s">
        <v>58</v>
      </c>
    </row>
    <row r="27" spans="1:16">
      <c r="A27" s="34"/>
      <c r="B27" s="51" t="s">
        <v>39</v>
      </c>
      <c r="C27" s="34" t="s">
        <v>40</v>
      </c>
      <c r="D27" s="34" t="s">
        <v>41</v>
      </c>
      <c r="E27" s="34" t="s">
        <v>67</v>
      </c>
      <c r="F27" s="34" t="s">
        <v>66</v>
      </c>
      <c r="G27" s="35" t="s">
        <v>42</v>
      </c>
      <c r="H27" s="35" t="s">
        <v>43</v>
      </c>
      <c r="I27" s="35" t="s">
        <v>44</v>
      </c>
      <c r="J27" s="35" t="s">
        <v>45</v>
      </c>
      <c r="K27" s="35" t="s">
        <v>46</v>
      </c>
      <c r="L27" s="35" t="s">
        <v>47</v>
      </c>
      <c r="M27" s="35" t="s">
        <v>48</v>
      </c>
      <c r="N27" s="35" t="s">
        <v>49</v>
      </c>
    </row>
    <row r="28" spans="1:16">
      <c r="A28" s="34"/>
      <c r="B28" s="51" t="s">
        <v>32</v>
      </c>
      <c r="C28" s="34" t="s">
        <v>32</v>
      </c>
      <c r="D28" s="34" t="s">
        <v>31</v>
      </c>
      <c r="E28" s="34" t="s">
        <v>31</v>
      </c>
      <c r="F28" s="34" t="s">
        <v>32</v>
      </c>
      <c r="G28" s="34" t="s">
        <v>32</v>
      </c>
      <c r="H28" s="34" t="s">
        <v>32</v>
      </c>
      <c r="I28" s="34"/>
    </row>
    <row r="29" spans="1:16">
      <c r="A29" s="41" t="s">
        <v>103</v>
      </c>
      <c r="B29" s="66">
        <v>0</v>
      </c>
      <c r="C29" s="44">
        <f>PELLETS!P4</f>
        <v>0.32414999999999949</v>
      </c>
      <c r="D29" s="44">
        <f>PELLETS!P5</f>
        <v>0.47779999999999845</v>
      </c>
      <c r="E29" s="44">
        <f t="shared" ref="E29:E32" si="11">C29+D29</f>
        <v>0.80194999999999794</v>
      </c>
      <c r="F29" s="44">
        <f>E29-H6</f>
        <v>0.33429999999999538</v>
      </c>
      <c r="G29" s="44">
        <f>C29-E6</f>
        <v>0.14294999999999902</v>
      </c>
      <c r="H29" s="44">
        <f>D29-F6</f>
        <v>0.19134999999999636</v>
      </c>
      <c r="I29" s="44">
        <f>(F29/G6)*100</f>
        <v>12.123300090661639</v>
      </c>
      <c r="J29" s="44">
        <f>(F29/I6)*100</f>
        <v>10.357541207088691</v>
      </c>
      <c r="K29" s="44">
        <f>(G29/G6)*100</f>
        <v>5.1840435176790116</v>
      </c>
      <c r="L29" s="44">
        <f>(G29/I6)*100</f>
        <v>4.4289874829594336</v>
      </c>
      <c r="M29" s="44">
        <f>(H29/G6)*100</f>
        <v>6.9392565729826288</v>
      </c>
      <c r="N29" s="67">
        <f>(H29/I6)*100</f>
        <v>5.928553724129257</v>
      </c>
    </row>
    <row r="30" spans="1:16" s="43" customFormat="1" ht="15" thickBot="1">
      <c r="A30" s="42" t="s">
        <v>104</v>
      </c>
      <c r="B30" s="66">
        <v>0</v>
      </c>
      <c r="C30" s="44">
        <f>PELLETS!P6</f>
        <v>6.9250000000000256E-2</v>
      </c>
      <c r="D30" s="44">
        <f>PELLETS!P7</f>
        <v>0.17004999999999626</v>
      </c>
      <c r="E30" s="44">
        <f t="shared" si="11"/>
        <v>0.23929999999999652</v>
      </c>
      <c r="F30" s="44">
        <f>E30-H7</f>
        <v>0.15039999999999054</v>
      </c>
      <c r="G30" s="44">
        <f>C30-E7</f>
        <v>3.394999999999726E-2</v>
      </c>
      <c r="H30" s="44">
        <f>D30-F7</f>
        <v>0.11644999999999328</v>
      </c>
      <c r="I30" s="44">
        <f>(F30/G7)*100</f>
        <v>6.2341968911913046</v>
      </c>
      <c r="J30" s="44">
        <f>(F30/I7)*100</f>
        <v>6.0126329255612809</v>
      </c>
      <c r="K30" s="44">
        <f>(G30/G7)*100</f>
        <v>1.4072538860102461</v>
      </c>
      <c r="L30" s="44">
        <f>(G30/I7)*100</f>
        <v>1.3572399456303315</v>
      </c>
      <c r="M30" s="44">
        <f>(H30/G7)*100</f>
        <v>4.8269430051810582</v>
      </c>
      <c r="N30" s="67">
        <f>(H30/I7)*100</f>
        <v>4.6553929799309497</v>
      </c>
      <c r="O30" s="56"/>
      <c r="P30" s="49"/>
    </row>
    <row r="31" spans="1:16" s="79" customFormat="1" ht="15" thickTop="1">
      <c r="A31" s="76" t="s">
        <v>113</v>
      </c>
      <c r="B31" s="80">
        <f>PELLETS!P8</f>
        <v>6.1999999999997613E-3</v>
      </c>
      <c r="C31" s="77">
        <f>PELLETS!P9</f>
        <v>1.8633500000000005</v>
      </c>
      <c r="D31" s="77">
        <f>PELLETS!P10</f>
        <v>0.17954999999999899</v>
      </c>
      <c r="E31" s="77">
        <f t="shared" si="11"/>
        <v>2.0428999999999995</v>
      </c>
      <c r="F31" s="77">
        <f>E31-H16</f>
        <v>3.2699999999994844E-2</v>
      </c>
      <c r="G31" s="87">
        <f>C31-E16</f>
        <v>-8.8350000000001927E-2</v>
      </c>
      <c r="H31" s="77">
        <f>D31-F16</f>
        <v>0.12104999999999677</v>
      </c>
      <c r="I31" s="77">
        <f>(F31/G8)*100</f>
        <v>1.0945606694558954</v>
      </c>
      <c r="J31" s="77">
        <f>(F31/I8)*100</f>
        <v>1.043095473539662</v>
      </c>
      <c r="K31" s="77">
        <v>0</v>
      </c>
      <c r="L31" s="77">
        <v>0</v>
      </c>
      <c r="M31" s="77">
        <f>(H31/G8)*100</f>
        <v>4.0518828451881799</v>
      </c>
      <c r="N31" s="77">
        <f>(H31/I8)*100</f>
        <v>3.8613671887459518</v>
      </c>
      <c r="P31" s="81"/>
    </row>
    <row r="32" spans="1:16">
      <c r="A32" s="42" t="s">
        <v>114</v>
      </c>
      <c r="B32" s="66">
        <f>PELLETS!P11</f>
        <v>1.0950000000001125E-2</v>
      </c>
      <c r="C32" s="44">
        <f>PELLETS!P12</f>
        <v>2.9039999999999964</v>
      </c>
      <c r="D32" s="44">
        <f>PELLETS!P13</f>
        <v>0.14710000000000178</v>
      </c>
      <c r="E32" s="44">
        <f t="shared" si="11"/>
        <v>3.0510999999999981</v>
      </c>
      <c r="F32" s="44">
        <f>E32-H17</f>
        <v>4.3800000000004502E-2</v>
      </c>
      <c r="G32" s="43">
        <f>C32-E17</f>
        <v>-4.2499999999996874E-2</v>
      </c>
      <c r="H32" s="44">
        <f>D32-F17</f>
        <v>8.6300000000001376E-2</v>
      </c>
      <c r="I32" s="44">
        <f>(F32/G9)*100</f>
        <v>1.3074626865672958</v>
      </c>
      <c r="J32" s="44">
        <f>(F32/I9)*100</f>
        <v>1.1713109054929784</v>
      </c>
      <c r="K32" s="44">
        <v>0</v>
      </c>
      <c r="L32" s="44">
        <v>0</v>
      </c>
      <c r="M32" s="44">
        <f>(H32/G9)*100</f>
        <v>2.57611940298511</v>
      </c>
      <c r="N32" s="67">
        <f>(H32/I9)*100</f>
        <v>2.3078568754345952</v>
      </c>
    </row>
    <row r="33" spans="1:16" ht="22.5" customHeight="1">
      <c r="A33" s="42"/>
      <c r="B33" s="66"/>
      <c r="C33" s="44"/>
      <c r="D33" s="44"/>
      <c r="E33" s="44"/>
      <c r="F33" s="44"/>
      <c r="G33" s="43" t="s">
        <v>122</v>
      </c>
      <c r="H33" s="43"/>
      <c r="I33" s="44"/>
      <c r="J33" s="44"/>
      <c r="K33" s="44"/>
      <c r="L33" s="44"/>
      <c r="M33" s="44"/>
      <c r="N33" s="67"/>
    </row>
    <row r="34" spans="1:16" s="43" customFormat="1">
      <c r="A34" s="42"/>
      <c r="B34" s="66"/>
      <c r="C34" s="44"/>
      <c r="D34" s="44"/>
      <c r="E34" s="44"/>
      <c r="F34" s="44"/>
      <c r="G34" s="43" t="s">
        <v>123</v>
      </c>
      <c r="H34" s="44"/>
      <c r="I34" s="44"/>
      <c r="J34" s="44"/>
      <c r="K34" s="44"/>
      <c r="L34" s="44"/>
      <c r="M34" s="44"/>
      <c r="N34" s="67"/>
      <c r="O34" s="56"/>
      <c r="P34" s="49"/>
    </row>
    <row r="35" spans="1:16">
      <c r="A35" s="42"/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67"/>
    </row>
    <row r="36" spans="1:16" s="33" customFormat="1">
      <c r="A36" s="42"/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67"/>
      <c r="O36" s="57"/>
      <c r="P36" s="50"/>
    </row>
    <row r="37" spans="1:16" s="33" customFormat="1">
      <c r="A37" s="42"/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67"/>
      <c r="O37" s="57"/>
      <c r="P37" s="50"/>
    </row>
  </sheetData>
  <mergeCells count="4">
    <mergeCell ref="B25:I25"/>
    <mergeCell ref="J25:N25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opLeftCell="N1" workbookViewId="0">
      <selection activeCell="S4" sqref="S4:V4"/>
    </sheetView>
  </sheetViews>
  <sheetFormatPr baseColWidth="10" defaultColWidth="11.5" defaultRowHeight="14" x14ac:dyDescent="0"/>
  <cols>
    <col min="1" max="1" width="22.1640625" style="19" bestFit="1" customWidth="1"/>
    <col min="4" max="4" width="11.6640625" bestFit="1" customWidth="1"/>
    <col min="6" max="7" width="10.5" bestFit="1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2.6640625" style="20" bestFit="1" customWidth="1"/>
    <col min="15" max="15" width="12.6640625" style="20" customWidth="1"/>
    <col min="16" max="16" width="16.6640625" style="19" bestFit="1" customWidth="1"/>
    <col min="17" max="19" width="16.6640625" style="20" customWidth="1"/>
    <col min="20" max="20" width="12.1640625" style="20" bestFit="1" customWidth="1"/>
    <col min="22" max="22" width="13.83203125" bestFit="1" customWidth="1"/>
    <col min="23" max="23" width="12.6640625" bestFit="1" customWidth="1"/>
    <col min="24" max="24" width="12.6640625" style="19" customWidth="1"/>
    <col min="25" max="25" width="33" customWidth="1"/>
  </cols>
  <sheetData>
    <row r="1" spans="1:24" ht="18">
      <c r="A1" s="58" t="s">
        <v>71</v>
      </c>
      <c r="B1" s="20"/>
    </row>
    <row r="2" spans="1:24" ht="14.25" customHeight="1">
      <c r="A2" s="48"/>
      <c r="B2" s="26"/>
      <c r="C2" s="34"/>
      <c r="D2" s="34"/>
      <c r="E2" s="34"/>
      <c r="F2" s="34"/>
      <c r="G2" s="34"/>
      <c r="H2" s="34"/>
      <c r="I2" s="26"/>
      <c r="J2" s="51"/>
      <c r="T2" s="26"/>
    </row>
    <row r="3" spans="1:24" ht="16">
      <c r="A3" s="48"/>
      <c r="B3" s="106" t="s">
        <v>73</v>
      </c>
      <c r="C3" s="107"/>
      <c r="D3" s="107"/>
      <c r="E3" s="107"/>
      <c r="F3" s="107"/>
      <c r="G3" s="107"/>
      <c r="H3" s="107"/>
      <c r="I3" s="107"/>
      <c r="J3" s="109" t="s">
        <v>77</v>
      </c>
      <c r="K3" s="110"/>
      <c r="L3" s="110"/>
      <c r="M3" s="110"/>
      <c r="N3" s="110"/>
      <c r="O3" s="110"/>
      <c r="P3" s="111"/>
      <c r="Q3" s="109" t="s">
        <v>90</v>
      </c>
      <c r="R3" s="110"/>
      <c r="S3" s="110"/>
      <c r="T3" s="110"/>
      <c r="U3" s="110"/>
      <c r="V3" s="110"/>
      <c r="W3" s="110"/>
      <c r="X3" s="111"/>
    </row>
    <row r="4" spans="1:24">
      <c r="A4" s="48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51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7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7" t="s">
        <v>34</v>
      </c>
    </row>
    <row r="5" spans="1:24">
      <c r="A5" s="48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51"/>
      <c r="K5" s="34"/>
      <c r="L5" s="34"/>
      <c r="M5" s="34"/>
      <c r="N5" s="26"/>
      <c r="O5" s="26"/>
      <c r="P5" s="48"/>
      <c r="Q5" s="26"/>
      <c r="R5" s="26"/>
      <c r="S5" s="26"/>
      <c r="T5" s="26"/>
      <c r="U5" s="34"/>
      <c r="V5" s="34"/>
      <c r="W5" s="34"/>
      <c r="X5" s="48"/>
    </row>
    <row r="6" spans="1:24">
      <c r="A6" s="59" t="s">
        <v>103</v>
      </c>
      <c r="B6" s="18">
        <f>MUD!S5-MUD!S6</f>
        <v>1.1750000000000034</v>
      </c>
      <c r="C6">
        <f>MUD!S6</f>
        <v>1.3174999999999981</v>
      </c>
      <c r="D6">
        <f>SAND!R4</f>
        <v>1.200000000000756E-3</v>
      </c>
      <c r="E6">
        <f>SAND!R5</f>
        <v>0.17444999999999666</v>
      </c>
      <c r="F6">
        <f>SAND!R6</f>
        <v>0.28090000000000259</v>
      </c>
      <c r="G6" s="44">
        <f>B6+C6</f>
        <v>2.4925000000000015</v>
      </c>
      <c r="H6" s="44">
        <f>E6+F6</f>
        <v>0.45534999999999926</v>
      </c>
      <c r="I6" s="44">
        <f t="shared" ref="I6:I23" si="0">B6+C6+E6+D6+F6</f>
        <v>2.9490500000000015</v>
      </c>
      <c r="J6" s="66">
        <f t="shared" ref="J6:J23" si="1">(C6/I6)*100</f>
        <v>44.675403943642785</v>
      </c>
      <c r="K6" s="44">
        <f t="shared" ref="K6:K23" si="2">(B6/I6)*100</f>
        <v>39.843339380478554</v>
      </c>
      <c r="L6" s="44">
        <f>(D6/I6)*100</f>
        <v>4.0691070005620639E-2</v>
      </c>
      <c r="M6" s="44">
        <f>(E6/I6)*100</f>
        <v>5.9154643020632598</v>
      </c>
      <c r="N6" s="67">
        <f>(F6/I6)*100</f>
        <v>9.5251013038097838</v>
      </c>
      <c r="O6" s="67">
        <f>(G6/I6)*100</f>
        <v>84.518743324121331</v>
      </c>
      <c r="P6" s="68">
        <f>(H6/I6)*100</f>
        <v>15.440565605873044</v>
      </c>
      <c r="Q6" s="67">
        <f>(I6/'Final-Total Dry Solids'!I6)*100</f>
        <v>91.369748419878377</v>
      </c>
      <c r="R6" s="67">
        <f>(G6/'Final-Total Dry Solids'!I6)*100</f>
        <v>77.224563142892407</v>
      </c>
      <c r="S6" s="67">
        <f>(H6/'Final-Total Dry Solids'!I6)*100</f>
        <v>14.108005948692471</v>
      </c>
      <c r="T6" s="67">
        <f>(B6/'Final-Total Dry Solids'!I6)*100</f>
        <v>36.404758954021581</v>
      </c>
      <c r="U6" s="67">
        <f>(C6/'Final-Total Dry Solids'!I6)*100</f>
        <v>40.819804188870826</v>
      </c>
      <c r="V6" s="67">
        <f>(D6/'Final-Total Dry Solids'!I6)*100</f>
        <v>3.7179328293492166E-2</v>
      </c>
      <c r="W6" s="67">
        <f>(E6/'Final-Total Dry Solids'!I6)*100</f>
        <v>5.4049448506629147</v>
      </c>
      <c r="X6" s="68">
        <f>(F6/'Final-Total Dry Solids'!I6)*100</f>
        <v>8.7030610980295542</v>
      </c>
    </row>
    <row r="7" spans="1:24" s="43" customFormat="1">
      <c r="A7" s="60" t="s">
        <v>104</v>
      </c>
      <c r="B7" s="66">
        <f>MUD!S7-MUD!S8</f>
        <v>1.0550000000000057</v>
      </c>
      <c r="C7" s="44">
        <f>MUD!S8</f>
        <v>1.0724999999999973</v>
      </c>
      <c r="D7" s="44">
        <f>0</f>
        <v>0</v>
      </c>
      <c r="E7" s="44">
        <f>SAND!R7</f>
        <v>3.3800000000002939E-2</v>
      </c>
      <c r="F7" s="44">
        <f>SAND!R8</f>
        <v>5.11000000000017E-2</v>
      </c>
      <c r="G7" s="44">
        <f t="shared" ref="G7:G23" si="3">B7+C7</f>
        <v>2.1275000000000031</v>
      </c>
      <c r="H7" s="44">
        <f t="shared" ref="H7:H23" si="4">E7+F7</f>
        <v>8.4900000000004638E-2</v>
      </c>
      <c r="I7" s="44">
        <f t="shared" si="0"/>
        <v>2.2124000000000077</v>
      </c>
      <c r="J7" s="66">
        <f t="shared" si="1"/>
        <v>48.476767311516618</v>
      </c>
      <c r="K7" s="44">
        <f t="shared" si="2"/>
        <v>47.685771108298773</v>
      </c>
      <c r="L7" s="44">
        <f t="shared" ref="L7:L13" si="5">(D7/I7)*100</f>
        <v>0</v>
      </c>
      <c r="M7" s="44">
        <f t="shared" ref="M7:M13" si="6">(E7/I7)*100</f>
        <v>1.5277526667873271</v>
      </c>
      <c r="N7" s="67">
        <f t="shared" ref="N7:N13" si="7">(F7/I7)*100</f>
        <v>2.3097089133972846</v>
      </c>
      <c r="O7" s="67">
        <f t="shared" ref="O7:O13" si="8">(G7/I7)*100</f>
        <v>96.162538419815391</v>
      </c>
      <c r="P7" s="68">
        <f t="shared" ref="P7:P13" si="9">(H7/I7)*100</f>
        <v>3.8374615801846113</v>
      </c>
      <c r="Q7" s="67">
        <f>(I7/'Final-Total Dry Solids'!I7)*100</f>
        <v>88.446469976812907</v>
      </c>
      <c r="R7" s="67">
        <f>(G7/'Final-Total Dry Solids'!I7)*100</f>
        <v>85.052370672423194</v>
      </c>
      <c r="S7" s="67">
        <f>(H7/'Final-Total Dry Solids'!I7)*100</f>
        <v>3.3940993043897123</v>
      </c>
      <c r="T7" s="67">
        <f>(B7/'Final-Total Dry Solids'!I7)*100</f>
        <v>42.1763812265132</v>
      </c>
      <c r="U7" s="67">
        <f>(C7/'Final-Total Dry Solids'!I7)*100</f>
        <v>42.875989445909994</v>
      </c>
      <c r="V7" s="67">
        <f>(D7/'Final-Total Dry Solids'!I7)*100</f>
        <v>0</v>
      </c>
      <c r="W7" s="67">
        <f>(E7/'Final-Total Dry Solids'!I7)*100</f>
        <v>1.3512433037500116</v>
      </c>
      <c r="X7" s="68">
        <f>(F7/'Final-Total Dry Solids'!I7)*100</f>
        <v>2.0428560006397012</v>
      </c>
    </row>
    <row r="8" spans="1:24">
      <c r="A8" s="60" t="s">
        <v>105</v>
      </c>
      <c r="B8" s="18">
        <f>MUD!S9-MUD!S10</f>
        <v>1.1099999999999999</v>
      </c>
      <c r="C8">
        <f>MUD!S10</f>
        <v>1.5750000000000028</v>
      </c>
      <c r="D8">
        <f>SAND!R9</f>
        <v>0</v>
      </c>
      <c r="E8">
        <f>SAND!R10</f>
        <v>4.3800000000000949E-2</v>
      </c>
      <c r="F8">
        <f>SAND!R11</f>
        <v>9.5949999999998425E-2</v>
      </c>
      <c r="G8" s="44">
        <f t="shared" si="3"/>
        <v>2.6850000000000027</v>
      </c>
      <c r="H8" s="44">
        <f t="shared" si="4"/>
        <v>0.13974999999999937</v>
      </c>
      <c r="I8" s="44">
        <f t="shared" si="0"/>
        <v>2.8247500000000021</v>
      </c>
      <c r="J8" s="66">
        <f t="shared" si="1"/>
        <v>55.757146650146097</v>
      </c>
      <c r="K8" s="44">
        <f t="shared" si="2"/>
        <v>39.295512877245741</v>
      </c>
      <c r="L8" s="44">
        <f t="shared" si="5"/>
        <v>0</v>
      </c>
      <c r="M8" s="44">
        <f t="shared" si="6"/>
        <v>1.5505796973183792</v>
      </c>
      <c r="N8" s="67">
        <f t="shared" si="7"/>
        <v>3.3967607752897901</v>
      </c>
      <c r="O8" s="67">
        <f t="shared" si="8"/>
        <v>95.052659527391825</v>
      </c>
      <c r="P8" s="68">
        <f t="shared" si="9"/>
        <v>4.9473404726081691</v>
      </c>
      <c r="Q8" s="67">
        <f>(I8/'Final-Total Dry Solids'!I8)*100</f>
        <v>90.10654247344425</v>
      </c>
      <c r="R8" s="67">
        <f>(G8/'Final-Total Dry Solids'!I8)*100</f>
        <v>85.648665029187669</v>
      </c>
      <c r="S8" s="67">
        <f>(H8/'Final-Total Dry Solids'!I8)*100</f>
        <v>4.4578774442565781</v>
      </c>
      <c r="T8" s="67">
        <f>(B8/'Final-Total Dry Solids'!I8)*100</f>
        <v>35.40782800089319</v>
      </c>
      <c r="U8" s="67">
        <f>(C8/'Final-Total Dry Solids'!I8)*100</f>
        <v>50.240837028294486</v>
      </c>
      <c r="V8" s="67">
        <f>(D8/'Final-Total Dry Solids'!I8)*100</f>
        <v>0</v>
      </c>
      <c r="W8" s="67">
        <f>(E8/'Final-Total Dry Solids'!I8)*100</f>
        <v>1.3971737535487887</v>
      </c>
      <c r="X8" s="68">
        <f>(F8/'Final-Total Dry Solids'!I8)*100</f>
        <v>3.0607036907077889</v>
      </c>
    </row>
    <row r="9" spans="1:24" ht="15.75" customHeight="1">
      <c r="A9" s="60" t="s">
        <v>106</v>
      </c>
      <c r="B9" s="18">
        <f>MUD!S11-MUD!S12</f>
        <v>1.5400000000000078</v>
      </c>
      <c r="C9">
        <f>MUD!S12</f>
        <v>1.5149999999999986</v>
      </c>
      <c r="D9">
        <f>SAND!R12</f>
        <v>1.1750000000002814E-2</v>
      </c>
      <c r="E9">
        <f>SAND!R13</f>
        <v>0.14329999999999998</v>
      </c>
      <c r="F9">
        <f>SAND!R14</f>
        <v>0.21900000000000119</v>
      </c>
      <c r="G9" s="44">
        <f t="shared" si="3"/>
        <v>3.0550000000000064</v>
      </c>
      <c r="H9" s="44">
        <f t="shared" si="4"/>
        <v>0.36230000000000118</v>
      </c>
      <c r="I9" s="44">
        <f t="shared" si="0"/>
        <v>3.4290500000000104</v>
      </c>
      <c r="J9" s="66">
        <f t="shared" si="1"/>
        <v>44.18133302226547</v>
      </c>
      <c r="K9" s="44">
        <f t="shared" si="2"/>
        <v>44.91039792362325</v>
      </c>
      <c r="L9" s="44">
        <f t="shared" si="5"/>
        <v>0.34266050363811484</v>
      </c>
      <c r="M9" s="44">
        <f t="shared" si="6"/>
        <v>4.1790000145812849</v>
      </c>
      <c r="N9" s="67">
        <f t="shared" si="7"/>
        <v>6.38660853589188</v>
      </c>
      <c r="O9" s="67">
        <f t="shared" si="8"/>
        <v>89.091730945888713</v>
      </c>
      <c r="P9" s="68">
        <f t="shared" si="9"/>
        <v>10.565608550473165</v>
      </c>
      <c r="Q9" s="67">
        <f>(I9/'Final-Total Dry Solids'!I9)*100</f>
        <v>91.700540193614088</v>
      </c>
      <c r="R9" s="67">
        <f>(G9/'Final-Total Dry Solids'!I9)*100</f>
        <v>81.697598545221211</v>
      </c>
      <c r="S9" s="67">
        <f>(H9/'Final-Total Dry Solids'!I9)*100</f>
        <v>9.6887201155265714</v>
      </c>
      <c r="T9" s="67">
        <f>(B9/'Final-Total Dry Solids'!I9)*100</f>
        <v>41.183077499064169</v>
      </c>
      <c r="U9" s="67">
        <f>(C9/'Final-Total Dry Solids'!I9)*100</f>
        <v>40.514521046157036</v>
      </c>
      <c r="V9" s="67">
        <f>(D9/'Final-Total Dry Solids'!I9)*100</f>
        <v>0.31422153286630999</v>
      </c>
      <c r="W9" s="67">
        <f>(E9/'Final-Total Dry Solids'!I9)*100</f>
        <v>3.8321655880622494</v>
      </c>
      <c r="X9" s="68">
        <f>(F9/'Final-Total Dry Solids'!I9)*100</f>
        <v>5.856554527464322</v>
      </c>
    </row>
    <row r="10" spans="1:24">
      <c r="A10" s="60" t="s">
        <v>107</v>
      </c>
      <c r="B10" s="66">
        <f>MUD!S13-MUD!S14</f>
        <v>1.4375000000000024</v>
      </c>
      <c r="C10">
        <f>MUD!S14</f>
        <v>1.4550000000000052</v>
      </c>
      <c r="D10">
        <f>SAND!R15</f>
        <v>2.4500000000031719E-3</v>
      </c>
      <c r="E10">
        <f>SAND!R16</f>
        <v>0.1425000000000054</v>
      </c>
      <c r="F10">
        <f>SAND!R17</f>
        <v>0.20784999999999698</v>
      </c>
      <c r="G10" s="44">
        <f t="shared" si="3"/>
        <v>2.8925000000000076</v>
      </c>
      <c r="H10" s="44">
        <f t="shared" si="4"/>
        <v>0.35035000000000238</v>
      </c>
      <c r="I10" s="44">
        <f t="shared" si="0"/>
        <v>3.2453000000000132</v>
      </c>
      <c r="J10" s="66">
        <f t="shared" si="1"/>
        <v>44.834067728715347</v>
      </c>
      <c r="K10" s="44">
        <f t="shared" si="2"/>
        <v>44.294826364280546</v>
      </c>
      <c r="L10" s="44">
        <f t="shared" si="5"/>
        <v>7.5493791020958378E-2</v>
      </c>
      <c r="M10" s="44">
        <f t="shared" si="6"/>
        <v>4.3909653961114481</v>
      </c>
      <c r="N10" s="67">
        <f t="shared" si="7"/>
        <v>6.4046467198716952</v>
      </c>
      <c r="O10" s="67">
        <f t="shared" si="8"/>
        <v>89.128894092995907</v>
      </c>
      <c r="P10" s="68">
        <f t="shared" si="9"/>
        <v>10.795612115983143</v>
      </c>
      <c r="Q10" s="67">
        <f>(I10/'Final-Total Dry Solids'!I10)*100</f>
        <v>90.879305516662285</v>
      </c>
      <c r="R10" s="67">
        <f>(G10/'Final-Total Dry Solids'!I10)*100</f>
        <v>80.9997199663961</v>
      </c>
      <c r="S10" s="67">
        <f>(H10/'Final-Total Dry Solids'!I10)*100</f>
        <v>9.8109773172781303</v>
      </c>
      <c r="T10" s="67">
        <f>(B10/'Final-Total Dry Solids'!I10)*100</f>
        <v>40.254830579669587</v>
      </c>
      <c r="U10" s="67">
        <f>(C10/'Final-Total Dry Solids'!I10)*100</f>
        <v>40.744889386726506</v>
      </c>
      <c r="V10" s="67">
        <f>(D10/'Final-Total Dry Solids'!I10)*100</f>
        <v>6.8608232988047302E-2</v>
      </c>
      <c r="W10" s="67">
        <f>(E10/'Final-Total Dry Solids'!I10)*100</f>
        <v>3.9904788574630423</v>
      </c>
      <c r="X10" s="68">
        <f>(F10/'Final-Total Dry Solids'!I10)*100</f>
        <v>5.8204984598150871</v>
      </c>
    </row>
    <row r="11" spans="1:24" s="43" customFormat="1">
      <c r="A11" s="60" t="s">
        <v>108</v>
      </c>
      <c r="B11" s="66">
        <f>MUD!S15-MUD!S16</f>
        <v>1.4150000000000049</v>
      </c>
      <c r="C11" s="44">
        <f>MUD!S16</f>
        <v>1.6274999999999915</v>
      </c>
      <c r="D11" s="44">
        <f>SAND!R18</f>
        <v>5.4000000000016257E-3</v>
      </c>
      <c r="E11" s="44">
        <f>SAND!R19</f>
        <v>0.16114999999999924</v>
      </c>
      <c r="F11" s="44">
        <f>SAND!R20</f>
        <v>0.21229999999999905</v>
      </c>
      <c r="G11" s="44">
        <f t="shared" si="3"/>
        <v>3.0424999999999964</v>
      </c>
      <c r="H11" s="44">
        <f t="shared" si="4"/>
        <v>0.37344999999999828</v>
      </c>
      <c r="I11" s="44">
        <f t="shared" si="0"/>
        <v>3.4213499999999963</v>
      </c>
      <c r="J11" s="66">
        <f t="shared" si="1"/>
        <v>47.568942084264791</v>
      </c>
      <c r="K11" s="44">
        <f t="shared" si="2"/>
        <v>41.357943501834256</v>
      </c>
      <c r="L11" s="44">
        <f t="shared" si="5"/>
        <v>0.15783243456535084</v>
      </c>
      <c r="M11" s="44">
        <f t="shared" si="6"/>
        <v>4.7101290426293536</v>
      </c>
      <c r="N11" s="67">
        <f t="shared" si="7"/>
        <v>6.2051529367062503</v>
      </c>
      <c r="O11" s="67">
        <f t="shared" si="8"/>
        <v>88.926885586099047</v>
      </c>
      <c r="P11" s="68">
        <f t="shared" si="9"/>
        <v>10.915281979335603</v>
      </c>
      <c r="Q11" s="67">
        <f>(I11/'Final-Total Dry Solids'!I11)*100</f>
        <v>90.836320191158819</v>
      </c>
      <c r="R11" s="67">
        <f>(G11/'Final-Total Dry Solids'!I11)*100</f>
        <v>80.777910527014384</v>
      </c>
      <c r="S11" s="67">
        <f>(H11/'Final-Total Dry Solids'!I11)*100</f>
        <v>9.9150404885171461</v>
      </c>
      <c r="T11" s="67">
        <f>(B11/'Final-Total Dry Solids'!I11)*100</f>
        <v>37.568033983804725</v>
      </c>
      <c r="U11" s="67">
        <f>(C11/'Final-Total Dry Solids'!I11)*100</f>
        <v>43.209876543209653</v>
      </c>
      <c r="V11" s="67">
        <f>(D11/'Final-Total Dry Solids'!I11)*100</f>
        <v>0.14336917562728332</v>
      </c>
      <c r="W11" s="67">
        <f>(E11/'Final-Total Dry Solids'!I11)*100</f>
        <v>4.278507898579563</v>
      </c>
      <c r="X11" s="68">
        <f>(F11/'Final-Total Dry Solids'!I11)*100</f>
        <v>5.6365325899375831</v>
      </c>
    </row>
    <row r="12" spans="1:24">
      <c r="A12" s="60" t="s">
        <v>109</v>
      </c>
      <c r="B12" s="66">
        <f>MUD!S17-MUD!S18</f>
        <v>1.2649999999999937</v>
      </c>
      <c r="C12">
        <f>MUD!S18</f>
        <v>1.5100000000000102</v>
      </c>
      <c r="D12">
        <v>0</v>
      </c>
      <c r="E12">
        <f>SAND!R21</f>
        <v>0.13714999999999833</v>
      </c>
      <c r="F12">
        <f>SAND!R22</f>
        <v>0.17215000000000202</v>
      </c>
      <c r="G12" s="44">
        <f t="shared" si="3"/>
        <v>2.7750000000000039</v>
      </c>
      <c r="H12" s="44">
        <f t="shared" si="4"/>
        <v>0.30930000000000035</v>
      </c>
      <c r="I12" s="44">
        <f t="shared" si="0"/>
        <v>3.0843000000000043</v>
      </c>
      <c r="J12" s="66">
        <f t="shared" si="1"/>
        <v>48.957624096229551</v>
      </c>
      <c r="K12" s="44">
        <f t="shared" si="2"/>
        <v>41.01416853094679</v>
      </c>
      <c r="L12" s="44">
        <f t="shared" si="5"/>
        <v>0</v>
      </c>
      <c r="M12" s="44">
        <f t="shared" si="6"/>
        <v>4.4467140031773216</v>
      </c>
      <c r="N12" s="67">
        <f t="shared" si="7"/>
        <v>5.5814933696463305</v>
      </c>
      <c r="O12" s="67">
        <f t="shared" si="8"/>
        <v>89.971792627176356</v>
      </c>
      <c r="P12" s="68">
        <f t="shared" si="9"/>
        <v>10.028207372823653</v>
      </c>
      <c r="Q12" s="67">
        <f>(I12/'Final-Total Dry Solids'!I12)*100</f>
        <v>90.568198502422604</v>
      </c>
      <c r="R12" s="67">
        <f>(G12/'Final-Total Dry Solids'!I12)*100</f>
        <v>81.485831742769093</v>
      </c>
      <c r="S12" s="67">
        <f>(H12/'Final-Total Dry Solids'!I12)*100</f>
        <v>9.0823667596535049</v>
      </c>
      <c r="T12" s="67">
        <f>(B12/'Final-Total Dry Solids'!I12)*100</f>
        <v>37.145793569226036</v>
      </c>
      <c r="U12" s="67">
        <f>(C12/'Final-Total Dry Solids'!I12)*100</f>
        <v>44.340038173543064</v>
      </c>
      <c r="V12" s="69">
        <f>(D12/'Final-Total Dry Solids'!I12)*100</f>
        <v>0</v>
      </c>
      <c r="W12" s="67">
        <f>(E12/'Final-Total Dry Solids'!I12)*100</f>
        <v>4.0273087652326591</v>
      </c>
      <c r="X12" s="68">
        <f>(F12/'Final-Total Dry Solids'!I12)*100</f>
        <v>5.0550579944208449</v>
      </c>
    </row>
    <row r="13" spans="1:24">
      <c r="A13" s="60" t="s">
        <v>110</v>
      </c>
      <c r="B13" s="82">
        <f>MUD!S19-MUD!S20</f>
        <v>1.6299999999999868</v>
      </c>
      <c r="C13" s="83">
        <f>MUD!S20</f>
        <v>1.4624999999999988</v>
      </c>
      <c r="D13" s="83">
        <f>SAND!R23</f>
        <v>3.8499999999999091E-3</v>
      </c>
      <c r="E13" s="83">
        <f>SAND!R24</f>
        <v>0.27934999999999732</v>
      </c>
      <c r="F13" s="83">
        <f>SAND!R25</f>
        <v>0.26259999999999906</v>
      </c>
      <c r="G13" s="44">
        <f t="shared" si="3"/>
        <v>3.0924999999999856</v>
      </c>
      <c r="H13" s="44">
        <f t="shared" si="4"/>
        <v>0.54194999999999638</v>
      </c>
      <c r="I13" s="44">
        <f t="shared" si="0"/>
        <v>3.6382999999999819</v>
      </c>
      <c r="J13" s="66">
        <f t="shared" si="1"/>
        <v>40.197344913833547</v>
      </c>
      <c r="K13" s="44">
        <f t="shared" si="2"/>
        <v>44.80114339114408</v>
      </c>
      <c r="L13" s="44">
        <f t="shared" si="5"/>
        <v>0.10581865156803803</v>
      </c>
      <c r="M13" s="44">
        <f t="shared" si="6"/>
        <v>7.6780364455926868</v>
      </c>
      <c r="N13" s="67">
        <f t="shared" si="7"/>
        <v>7.2176565978616489</v>
      </c>
      <c r="O13" s="67">
        <f t="shared" si="8"/>
        <v>84.998488304977627</v>
      </c>
      <c r="P13" s="68">
        <f t="shared" si="9"/>
        <v>14.895693043454337</v>
      </c>
      <c r="Q13" s="67">
        <f>(I13/'Final-Total Dry Solids'!I13)*100</f>
        <v>91.367511708792875</v>
      </c>
      <c r="R13" s="67">
        <f>(G13/'Final-Total Dry Solids'!I13)*100</f>
        <v>77.661003754347362</v>
      </c>
      <c r="S13" s="67">
        <f>(H13/'Final-Total Dry Solids'!I13)*100</f>
        <v>13.609824085583986</v>
      </c>
      <c r="T13" s="67">
        <f>(B13/'Final-Total Dry Solids'!I13)*100</f>
        <v>40.933689933576645</v>
      </c>
      <c r="U13" s="67">
        <f>(C13/'Final-Total Dry Solids'!I13)*100</f>
        <v>36.727313820770725</v>
      </c>
      <c r="V13" s="67">
        <f>(D13/'Final-Total Dry Solids'!I13)*100</f>
        <v>9.6683868861513894E-2</v>
      </c>
      <c r="W13" s="67">
        <f>(E13/'Final-Total Dry Solids'!I13)*100</f>
        <v>7.0152308484322816</v>
      </c>
      <c r="X13" s="68">
        <f>(F13/'Final-Total Dry Solids'!I13)*100</f>
        <v>6.5945932371517024</v>
      </c>
    </row>
    <row r="14" spans="1:24">
      <c r="A14" s="60" t="s">
        <v>111</v>
      </c>
      <c r="B14" s="82">
        <f>MUD!S21-MUD!S22</f>
        <v>1.1874999999999969</v>
      </c>
      <c r="C14" s="83">
        <f>MUD!S22</f>
        <v>1.6275000000000026</v>
      </c>
      <c r="D14" s="112" t="s">
        <v>124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</row>
    <row r="15" spans="1:24" s="75" customFormat="1" ht="15" thickBot="1">
      <c r="A15" s="90" t="s">
        <v>112</v>
      </c>
      <c r="B15" s="82">
        <f>MUD!S23-MUD!S24</f>
        <v>1.3875000000000026</v>
      </c>
      <c r="C15" s="83">
        <f>MUD!S24</f>
        <v>1.7124999999999988</v>
      </c>
      <c r="D15" s="83">
        <f>SAND!R29</f>
        <v>7.0000000000014495E-3</v>
      </c>
      <c r="E15" s="83">
        <f>SAND!R30</f>
        <v>0.15960000000000107</v>
      </c>
      <c r="F15" s="83">
        <f>SAND!R31</f>
        <v>0.24399999999999977</v>
      </c>
      <c r="J15" s="88"/>
      <c r="P15" s="89"/>
      <c r="X15" s="89"/>
    </row>
    <row r="16" spans="1:24" ht="15" thickTop="1">
      <c r="A16" s="59" t="s">
        <v>113</v>
      </c>
      <c r="B16" s="84">
        <f>MUD!S25-MUD!S26</f>
        <v>0.54749999999999521</v>
      </c>
      <c r="C16" s="85">
        <f>MUD!S26</f>
        <v>0.40249999999999886</v>
      </c>
      <c r="D16" s="85">
        <f>0</f>
        <v>0</v>
      </c>
      <c r="E16" s="85">
        <f>SAND!R32</f>
        <v>1.9501000000000062</v>
      </c>
      <c r="F16" s="85">
        <f>SAND!R33</f>
        <v>5.8050000000001489E-2</v>
      </c>
      <c r="G16" s="44">
        <f t="shared" si="3"/>
        <v>0.94999999999999407</v>
      </c>
      <c r="H16" s="44">
        <f t="shared" si="4"/>
        <v>2.0081500000000077</v>
      </c>
      <c r="I16" s="44">
        <f t="shared" si="0"/>
        <v>2.9581500000000016</v>
      </c>
      <c r="J16" s="66">
        <f t="shared" si="1"/>
        <v>13.606477021111122</v>
      </c>
      <c r="K16" s="44">
        <f t="shared" si="2"/>
        <v>18.508189239896385</v>
      </c>
      <c r="L16" s="44">
        <f>(D16/I16)*100</f>
        <v>0</v>
      </c>
      <c r="M16" s="44">
        <f>(E16/I16)*100</f>
        <v>65.922958605885611</v>
      </c>
      <c r="N16" s="67">
        <f>(F16/I16)*100</f>
        <v>1.9623751331068897</v>
      </c>
      <c r="O16" s="67">
        <f>(G16/I16)*100</f>
        <v>32.114666261007507</v>
      </c>
      <c r="P16" s="68">
        <f>(H16/I16)*100</f>
        <v>67.885333738992486</v>
      </c>
      <c r="Q16" s="67">
        <f>(I16/'Final-Total Dry Solids'!I16)*100</f>
        <v>96.58634538152603</v>
      </c>
      <c r="R16" s="67">
        <f>(G16/'Final-Total Dry Solids'!I16)*100</f>
        <v>31.01838247298112</v>
      </c>
      <c r="S16" s="67">
        <f>(H16/'Final-Total Dry Solids'!I16)*100</f>
        <v>65.567962908544914</v>
      </c>
      <c r="T16" s="67">
        <f>(B16/'Final-Total Dry Solids'!I16)*100</f>
        <v>17.876383583112759</v>
      </c>
      <c r="U16" s="67">
        <f>(C16/'Final-Total Dry Solids'!I16)*100</f>
        <v>13.141998889868361</v>
      </c>
      <c r="V16" s="67">
        <f>(D16/'Final-Total Dry Solids'!I16)*100</f>
        <v>0</v>
      </c>
      <c r="W16" s="67">
        <f>(E16/'Final-Total Dry Solids'!I16)*100</f>
        <v>63.672576484801112</v>
      </c>
      <c r="X16" s="68">
        <f>(F16/'Final-Total Dry Solids'!I16)*100</f>
        <v>1.8953864237438018</v>
      </c>
    </row>
    <row r="17" spans="1:25">
      <c r="A17" s="60" t="s">
        <v>114</v>
      </c>
      <c r="B17" s="18">
        <f>MUD!S27-MUD!S28</f>
        <v>0.54999999999999472</v>
      </c>
      <c r="C17">
        <f>MUD!S28</f>
        <v>1.1075000000000046</v>
      </c>
      <c r="D17">
        <f>SAND!R34</f>
        <v>2.3249999999997328E-2</v>
      </c>
      <c r="E17" s="91" t="s">
        <v>124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2"/>
    </row>
    <row r="18" spans="1:25">
      <c r="A18" s="60" t="s">
        <v>115</v>
      </c>
      <c r="B18" s="18">
        <f>MUD!S29-MUD!S30</f>
        <v>0.49499999999999</v>
      </c>
      <c r="C18">
        <f>MUD!S30</f>
        <v>0.75499999999999889</v>
      </c>
      <c r="D18">
        <f>SAND!R37</f>
        <v>2.8150000000003672E-2</v>
      </c>
      <c r="E18">
        <f>SAND!R38</f>
        <v>5.11965</v>
      </c>
      <c r="F18">
        <f>SAND!R39</f>
        <v>0.10549999999999926</v>
      </c>
      <c r="G18" s="44">
        <f t="shared" si="3"/>
        <v>1.2499999999999889</v>
      </c>
      <c r="H18" s="44">
        <f t="shared" si="4"/>
        <v>5.2251499999999993</v>
      </c>
      <c r="I18" s="44">
        <f t="shared" si="0"/>
        <v>6.5032999999999923</v>
      </c>
      <c r="J18" s="66">
        <f t="shared" si="1"/>
        <v>11.60949056632786</v>
      </c>
      <c r="K18" s="44">
        <f t="shared" si="2"/>
        <v>7.6115203050757403</v>
      </c>
      <c r="L18" s="44">
        <f>(D18/I18)*100</f>
        <v>0.43285716482406944</v>
      </c>
      <c r="M18" s="44">
        <f>(E18/I18)*100</f>
        <v>78.723878646225856</v>
      </c>
      <c r="N18" s="67">
        <f>(F18/I18)*100</f>
        <v>1.6222533175464668</v>
      </c>
      <c r="O18" s="67">
        <f>(G18/I18)*100</f>
        <v>19.221010871403603</v>
      </c>
      <c r="P18" s="68">
        <f>(H18/I18)*100</f>
        <v>80.346131963772322</v>
      </c>
      <c r="Q18" s="67">
        <f>(I18/'Final-Total Dry Solids'!I18)*100</f>
        <v>98.188955573170176</v>
      </c>
      <c r="R18" s="67">
        <f>(G18/'Final-Total Dry Solids'!I18)*100</f>
        <v>18.872909825236693</v>
      </c>
      <c r="S18" s="67">
        <f>(H18/'Final-Total Dry Solids'!I18)*100</f>
        <v>78.891027818669087</v>
      </c>
      <c r="T18" s="67">
        <f>(B18/'Final-Total Dry Solids'!I18)*100</f>
        <v>7.4736722907936457</v>
      </c>
      <c r="U18" s="67">
        <f>(C18/'Final-Total Dry Solids'!I18)*100</f>
        <v>11.399237534443046</v>
      </c>
      <c r="V18" s="67">
        <f>(D18/'Final-Total Dry Solids'!I18)*100</f>
        <v>0.42501792926438953</v>
      </c>
      <c r="W18" s="67">
        <f>(E18/'Final-Total Dry Solids'!I18)*100</f>
        <v>77.298154229419097</v>
      </c>
      <c r="X18" s="68">
        <f>(F18/'Final-Total Dry Solids'!I18)*100</f>
        <v>1.5928735892499795</v>
      </c>
    </row>
    <row r="19" spans="1:25">
      <c r="A19" s="60" t="s">
        <v>116</v>
      </c>
      <c r="B19" s="18">
        <f>MUD!S31-MUD!S32</f>
        <v>0.40500000000000513</v>
      </c>
      <c r="C19">
        <f>MUD!S32</f>
        <v>1.2774999999999914</v>
      </c>
      <c r="D19">
        <f>SAND!R40</f>
        <v>1.4150000000000773E-2</v>
      </c>
      <c r="E19">
        <f>SAND!R41</f>
        <v>3.4217999999999975</v>
      </c>
      <c r="F19">
        <f>SAND!R42</f>
        <v>9.8349999999999937E-2</v>
      </c>
      <c r="G19" s="44">
        <f t="shared" si="3"/>
        <v>1.6824999999999966</v>
      </c>
      <c r="H19" s="44">
        <f t="shared" si="4"/>
        <v>3.5201499999999974</v>
      </c>
      <c r="I19" s="44">
        <f t="shared" si="0"/>
        <v>5.2167999999999948</v>
      </c>
      <c r="J19" s="66">
        <f t="shared" si="1"/>
        <v>24.488191995092638</v>
      </c>
      <c r="K19" s="44">
        <f t="shared" si="2"/>
        <v>7.7633798497164079</v>
      </c>
      <c r="L19" s="44">
        <f t="shared" ref="L19:L23" si="10">(D19/I19)*100</f>
        <v>0.27123907376170808</v>
      </c>
      <c r="M19" s="44">
        <f t="shared" ref="M19:M23" si="11">(E19/I19)*100</f>
        <v>65.591933752491968</v>
      </c>
      <c r="N19" s="67">
        <f t="shared" ref="N19:N23" si="12">(F19/I19)*100</f>
        <v>1.8852553289372802</v>
      </c>
      <c r="O19" s="67">
        <f t="shared" ref="O19:O23" si="13">(G19/I19)*100</f>
        <v>32.25157184480905</v>
      </c>
      <c r="P19" s="68">
        <f t="shared" ref="P19:P23" si="14">(H19/I19)*100</f>
        <v>67.477189081429245</v>
      </c>
      <c r="Q19" s="67">
        <f>(I19/'Final-Total Dry Solids'!I19)*100</f>
        <v>96.354031989952361</v>
      </c>
      <c r="R19" s="67">
        <f>(G19/'Final-Total Dry Solids'!I19)*100</f>
        <v>31.075689852609774</v>
      </c>
      <c r="S19" s="67">
        <f>(H19/'Final-Total Dry Solids'!I19)*100</f>
        <v>65.016992353440969</v>
      </c>
      <c r="T19" s="67">
        <f>(B19/'Final-Total Dry Solids'!I19)*100</f>
        <v>7.4803295038972619</v>
      </c>
      <c r="U19" s="67">
        <f>(C19/'Final-Total Dry Solids'!I19)*100</f>
        <v>23.595360348712514</v>
      </c>
      <c r="V19" s="67">
        <f>(D19/'Final-Total Dry Solids'!I19)*100</f>
        <v>0.26134978390160668</v>
      </c>
      <c r="W19" s="67">
        <f>(E19/'Final-Total Dry Solids'!I19)*100</f>
        <v>63.20047283070447</v>
      </c>
      <c r="X19" s="68">
        <f>(F19/'Final-Total Dry Solids'!I19)*100</f>
        <v>1.8165195227365087</v>
      </c>
    </row>
    <row r="20" spans="1:25">
      <c r="A20" s="60" t="s">
        <v>117</v>
      </c>
      <c r="B20" s="18">
        <f>MUD!S33-MUD!S34</f>
        <v>0.59499999999998976</v>
      </c>
      <c r="C20">
        <f>MUD!S34</f>
        <v>1.2600000000000044</v>
      </c>
      <c r="D20">
        <f>SAND!R43</f>
        <v>1.5249999999998209E-2</v>
      </c>
      <c r="E20">
        <f>SAND!R44</f>
        <v>3.5318499999999986</v>
      </c>
      <c r="F20">
        <f>SAND!R45</f>
        <v>9.1400000000000148E-2</v>
      </c>
      <c r="G20" s="44">
        <f t="shared" si="3"/>
        <v>1.8549999999999942</v>
      </c>
      <c r="H20" s="44">
        <f t="shared" si="4"/>
        <v>3.6232499999999987</v>
      </c>
      <c r="I20" s="44">
        <f t="shared" si="0"/>
        <v>5.4934999999999912</v>
      </c>
      <c r="J20" s="66">
        <f t="shared" si="1"/>
        <v>22.936197324110431</v>
      </c>
      <c r="K20" s="44">
        <f t="shared" si="2"/>
        <v>10.830982069718589</v>
      </c>
      <c r="L20" s="44">
        <f t="shared" si="10"/>
        <v>0.27760080094654105</v>
      </c>
      <c r="M20" s="44">
        <f t="shared" si="11"/>
        <v>64.291435332665955</v>
      </c>
      <c r="N20" s="67">
        <f t="shared" si="12"/>
        <v>1.6637844725584834</v>
      </c>
      <c r="O20" s="67">
        <f t="shared" si="13"/>
        <v>33.767179393829025</v>
      </c>
      <c r="P20" s="68">
        <f t="shared" si="14"/>
        <v>65.955219805224445</v>
      </c>
      <c r="Q20" s="67">
        <f>(I20/'Final-Total Dry Solids'!I20)*100</f>
        <v>96.876019503937073</v>
      </c>
      <c r="R20" s="67">
        <f>(G20/'Final-Total Dry Solids'!I20)*100</f>
        <v>32.712299295495214</v>
      </c>
      <c r="S20" s="67">
        <f>(H20/'Final-Total Dry Solids'!I20)*100</f>
        <v>63.894791602373793</v>
      </c>
      <c r="T20" s="67">
        <f>(B20/'Final-Total Dry Solids'!I20)*100</f>
        <v>10.492624302328506</v>
      </c>
      <c r="U20" s="67">
        <f>(C20/'Final-Total Dry Solids'!I20)*100</f>
        <v>22.219674993166713</v>
      </c>
      <c r="V20" s="67">
        <f>(D20/'Final-Total Dry Solids'!I20)*100</f>
        <v>0.26892860606805663</v>
      </c>
      <c r="W20" s="67">
        <f>(E20/'Final-Total Dry Solids'!I20)*100</f>
        <v>62.282983432234559</v>
      </c>
      <c r="X20" s="68">
        <f>(F20/'Final-Total Dry Solids'!I20)*100</f>
        <v>1.6118081701392328</v>
      </c>
    </row>
    <row r="21" spans="1:25">
      <c r="A21" s="60" t="s">
        <v>118</v>
      </c>
      <c r="B21" s="18">
        <f>MUD!S35-MUD!S36</f>
        <v>0.54500000000000637</v>
      </c>
      <c r="C21">
        <f>MUD!S36</f>
        <v>1.2574999999999992</v>
      </c>
      <c r="D21">
        <f>SAND!R46</f>
        <v>6.2000000000004718E-2</v>
      </c>
      <c r="E21">
        <f>SAND!R47</f>
        <v>3.6753499999999981</v>
      </c>
      <c r="F21">
        <f>SAND!R48</f>
        <v>9.1249999999995168E-2</v>
      </c>
      <c r="G21" s="44">
        <f t="shared" si="3"/>
        <v>1.8025000000000055</v>
      </c>
      <c r="H21" s="44">
        <f t="shared" si="4"/>
        <v>3.7665999999999933</v>
      </c>
      <c r="I21" s="44">
        <f t="shared" si="0"/>
        <v>5.6311000000000035</v>
      </c>
      <c r="J21" s="66">
        <f t="shared" si="1"/>
        <v>22.331338459625975</v>
      </c>
      <c r="K21" s="44">
        <f t="shared" si="2"/>
        <v>9.6783932091421931</v>
      </c>
      <c r="L21" s="44">
        <f t="shared" si="10"/>
        <v>1.1010282182878066</v>
      </c>
      <c r="M21" s="44">
        <f t="shared" si="11"/>
        <v>65.268775194899675</v>
      </c>
      <c r="N21" s="67">
        <f t="shared" si="12"/>
        <v>1.6204649180443449</v>
      </c>
      <c r="O21" s="67">
        <f t="shared" si="13"/>
        <v>32.009731668768168</v>
      </c>
      <c r="P21" s="68">
        <f t="shared" si="14"/>
        <v>66.889240112944023</v>
      </c>
      <c r="Q21" s="67">
        <f>(I21/'Final-Total Dry Solids'!I21)*100</f>
        <v>96.542797136856535</v>
      </c>
      <c r="R21" s="67">
        <f>(G21/'Final-Total Dry Solids'!I21)*100</f>
        <v>30.903090309030972</v>
      </c>
      <c r="S21" s="67">
        <f>(H21/'Final-Total Dry Solids'!I21)*100</f>
        <v>64.576743388624408</v>
      </c>
      <c r="T21" s="67">
        <f>(B21/'Final-Total Dry Solids'!I21)*100</f>
        <v>9.3437915220094467</v>
      </c>
      <c r="U21" s="67">
        <f>(C21/'Final-Total Dry Solids'!I21)*100</f>
        <v>21.559298787021529</v>
      </c>
      <c r="V21" s="67">
        <f>(D21/'Final-Total Dry Solids'!I21)*100</f>
        <v>1.0629634392011431</v>
      </c>
      <c r="W21" s="67">
        <f>(E21/'Final-Total Dry Solids'!I21)*100</f>
        <v>63.012301230122937</v>
      </c>
      <c r="X21" s="68">
        <f>(F21/'Final-Total Dry Solids'!I21)*100</f>
        <v>1.5644421585014805</v>
      </c>
    </row>
    <row r="22" spans="1:25">
      <c r="A22" s="60" t="s">
        <v>119</v>
      </c>
      <c r="B22" s="18">
        <f>MUD!S37-MUD!S38</f>
        <v>0.58000000000001362</v>
      </c>
      <c r="C22">
        <f>MUD!S38</f>
        <v>1.3399999999999956</v>
      </c>
      <c r="D22">
        <f>SAND!R49</f>
        <v>1.4199999999995327E-2</v>
      </c>
      <c r="E22">
        <f>SAND!R50</f>
        <v>4.0960000000000036</v>
      </c>
      <c r="F22">
        <f>SAND!R51</f>
        <v>7.8699999999997772E-2</v>
      </c>
      <c r="G22" s="44">
        <f t="shared" si="3"/>
        <v>1.9200000000000093</v>
      </c>
      <c r="H22" s="44">
        <f t="shared" si="4"/>
        <v>4.1747000000000014</v>
      </c>
      <c r="I22" s="44">
        <f t="shared" si="0"/>
        <v>6.1089000000000055</v>
      </c>
      <c r="J22" s="66">
        <f t="shared" si="1"/>
        <v>21.935209284813869</v>
      </c>
      <c r="K22" s="44">
        <f t="shared" si="2"/>
        <v>9.494344317307748</v>
      </c>
      <c r="L22" s="44">
        <f t="shared" si="10"/>
        <v>0.23244774018228018</v>
      </c>
      <c r="M22" s="44">
        <f t="shared" si="11"/>
        <v>67.04971435119252</v>
      </c>
      <c r="N22" s="67">
        <f t="shared" si="12"/>
        <v>1.2882843065035883</v>
      </c>
      <c r="O22" s="67">
        <f t="shared" si="13"/>
        <v>31.429553602121619</v>
      </c>
      <c r="P22" s="68">
        <f t="shared" si="14"/>
        <v>68.337998657696104</v>
      </c>
      <c r="Q22" s="67">
        <f>(I22/'Final-Total Dry Solids'!I22)*100</f>
        <v>96.681226854050124</v>
      </c>
      <c r="R22" s="67">
        <f>(G22/'Final-Total Dry Solids'!I22)*100</f>
        <v>30.386478017282482</v>
      </c>
      <c r="S22" s="67">
        <f>(H22/'Final-Total Dry Solids'!I22)*100</f>
        <v>66.0700155097649</v>
      </c>
      <c r="T22" s="67">
        <f>(B22/'Final-Total Dry Solids'!I22)*100</f>
        <v>9.1792485677209221</v>
      </c>
      <c r="U22" s="67">
        <f>(C22/'Final-Total Dry Solids'!I22)*100</f>
        <v>21.207229449561559</v>
      </c>
      <c r="V22" s="67">
        <f>(D22/'Final-Total Dry Solids'!I22)*100</f>
        <v>0.22473332700274334</v>
      </c>
      <c r="W22" s="67">
        <f>(E22/'Final-Total Dry Solids'!I22)*100</f>
        <v>64.824486436869051</v>
      </c>
      <c r="X22" s="68">
        <f>(F22/'Final-Total Dry Solids'!I22)*100</f>
        <v>1.2455290728958603</v>
      </c>
    </row>
    <row r="23" spans="1:25">
      <c r="A23" s="60" t="s">
        <v>120</v>
      </c>
      <c r="B23" s="18">
        <f>MUD!S39-MUD!S40</f>
        <v>1.0099999999999998</v>
      </c>
      <c r="C23">
        <f>MUD!S40</f>
        <v>1.7850000000000019</v>
      </c>
      <c r="D23">
        <f>SAND!R54</f>
        <v>9.9099999999999966E-2</v>
      </c>
      <c r="E23">
        <f>SAND!R53</f>
        <v>4.2881999999999962</v>
      </c>
      <c r="F23">
        <f>SAND!R54</f>
        <v>9.9099999999999966E-2</v>
      </c>
      <c r="G23" s="44">
        <f t="shared" si="3"/>
        <v>2.7950000000000017</v>
      </c>
      <c r="H23" s="44">
        <f t="shared" si="4"/>
        <v>4.3872999999999962</v>
      </c>
      <c r="I23" s="44">
        <f t="shared" si="0"/>
        <v>7.2813999999999979</v>
      </c>
      <c r="J23" s="66">
        <f t="shared" si="1"/>
        <v>24.514516439146352</v>
      </c>
      <c r="K23" s="44">
        <f t="shared" si="2"/>
        <v>13.87095888153377</v>
      </c>
      <c r="L23" s="44">
        <f t="shared" si="10"/>
        <v>1.3610020051089076</v>
      </c>
      <c r="M23" s="44">
        <f t="shared" si="11"/>
        <v>58.892520669102069</v>
      </c>
      <c r="N23" s="67">
        <f t="shared" si="12"/>
        <v>1.3610020051089076</v>
      </c>
      <c r="O23" s="67">
        <f t="shared" si="13"/>
        <v>38.385475320680122</v>
      </c>
      <c r="P23" s="68">
        <f t="shared" si="14"/>
        <v>60.25352267421097</v>
      </c>
      <c r="Q23" s="67">
        <f>(I23/'Final-Total Dry Solids'!I23)*100</f>
        <v>96.159636565331041</v>
      </c>
      <c r="R23" s="67">
        <f>(G23/'Final-Total Dry Solids'!I23)*100</f>
        <v>36.911333562240848</v>
      </c>
      <c r="S23" s="67">
        <f>(H23/'Final-Total Dry Solids'!I23)*100</f>
        <v>57.939568421330598</v>
      </c>
      <c r="T23" s="67">
        <f>(B23/'Final-Total Dry Solids'!I23)*100</f>
        <v>13.338263648609383</v>
      </c>
      <c r="U23" s="67">
        <f>(C23/'Final-Total Dry Solids'!I23)*100</f>
        <v>23.573069913631464</v>
      </c>
      <c r="V23" s="67">
        <f>(D23/'Final-Total Dry Solids'!I23)*100</f>
        <v>1.3087345817595937</v>
      </c>
      <c r="W23" s="67">
        <f>(E23/'Final-Total Dry Solids'!I23)*100</f>
        <v>56.630833839571004</v>
      </c>
      <c r="X23" s="68">
        <f>(F23/'Final-Total Dry Solids'!I23)*100</f>
        <v>1.3087345817595937</v>
      </c>
    </row>
  </sheetData>
  <mergeCells count="4">
    <mergeCell ref="B3:I3"/>
    <mergeCell ref="J3:P3"/>
    <mergeCell ref="Q3:X3"/>
    <mergeCell ref="D14:X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opLeftCell="N1" workbookViewId="0">
      <selection activeCell="S16" sqref="S16:V23"/>
    </sheetView>
  </sheetViews>
  <sheetFormatPr baseColWidth="10" defaultColWidth="11.5" defaultRowHeight="14" x14ac:dyDescent="0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8">
      <c r="A1" s="58" t="s">
        <v>71</v>
      </c>
      <c r="B1" s="20"/>
    </row>
    <row r="2" spans="1:24" ht="14.25" customHeight="1">
      <c r="A2" s="48"/>
      <c r="B2" s="26"/>
      <c r="C2" s="34"/>
      <c r="D2" s="34"/>
      <c r="E2" s="34"/>
      <c r="F2" s="34"/>
      <c r="G2" s="34"/>
      <c r="H2" s="34"/>
      <c r="I2" s="26"/>
      <c r="J2" s="51"/>
      <c r="T2" s="26"/>
    </row>
    <row r="3" spans="1:24" ht="16">
      <c r="A3" s="48"/>
      <c r="B3" s="106" t="s">
        <v>81</v>
      </c>
      <c r="C3" s="107"/>
      <c r="D3" s="107"/>
      <c r="E3" s="107"/>
      <c r="F3" s="107"/>
      <c r="G3" s="107"/>
      <c r="H3" s="107"/>
      <c r="I3" s="107"/>
      <c r="J3" s="109" t="s">
        <v>79</v>
      </c>
      <c r="K3" s="110"/>
      <c r="L3" s="110"/>
      <c r="M3" s="110"/>
      <c r="N3" s="110"/>
      <c r="O3" s="110"/>
      <c r="P3" s="111"/>
      <c r="Q3" s="109" t="s">
        <v>80</v>
      </c>
      <c r="R3" s="110"/>
      <c r="S3" s="110"/>
      <c r="T3" s="110"/>
      <c r="U3" s="110"/>
      <c r="V3" s="110"/>
      <c r="W3" s="110"/>
      <c r="X3" s="110"/>
    </row>
    <row r="4" spans="1:24">
      <c r="A4" s="48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51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7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7" t="s">
        <v>34</v>
      </c>
    </row>
    <row r="5" spans="1:24">
      <c r="A5" s="48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51"/>
      <c r="K5" s="34"/>
      <c r="L5" s="34"/>
      <c r="M5" s="34"/>
      <c r="N5" s="34"/>
      <c r="O5" s="34"/>
      <c r="P5" s="48"/>
      <c r="Q5" s="26"/>
      <c r="R5" s="34"/>
      <c r="S5" s="34"/>
      <c r="T5" s="26"/>
      <c r="U5" s="34"/>
      <c r="V5" s="34"/>
      <c r="W5" s="34"/>
      <c r="X5" s="48"/>
    </row>
    <row r="6" spans="1:24">
      <c r="A6" s="59" t="s">
        <v>103</v>
      </c>
      <c r="B6" s="20">
        <f>'Final-Total Dry Solids'!B6-'Final-Total Fixed Solids'!B6</f>
        <v>2.5000000000008349E-2</v>
      </c>
      <c r="C6">
        <f>'Final-Total Dry Solids'!C6-'Final-Total Fixed Solids'!C6</f>
        <v>0.23999999999999577</v>
      </c>
      <c r="D6">
        <f>'Final-Total Dry Solids'!D6-'Final-Total Fixed Solids'!D6</f>
        <v>1.2499999999988631E-3</v>
      </c>
      <c r="E6">
        <f>'Final-Total Dry Solids'!E6-'Final-Total Fixed Solids'!E6</f>
        <v>6.7500000000038085E-3</v>
      </c>
      <c r="F6">
        <f>'Final-Total Dry Solids'!F6-'Final-Total Fixed Solids'!F6</f>
        <v>5.5499999999994998E-3</v>
      </c>
      <c r="G6" s="44">
        <f>B6+C6</f>
        <v>0.26500000000000412</v>
      </c>
      <c r="H6" s="44">
        <f>E6+F6</f>
        <v>1.2300000000003308E-2</v>
      </c>
      <c r="I6" s="44">
        <f t="shared" ref="I6:I23" si="0">B6+C6+D6+E6+F6</f>
        <v>0.27855000000000629</v>
      </c>
      <c r="J6" s="66">
        <f t="shared" ref="J6:J23" si="1">(C6/I6)*100</f>
        <v>86.160473882602901</v>
      </c>
      <c r="K6" s="44">
        <f t="shared" ref="K6:K23" si="2">(B6/I6)*100</f>
        <v>8.9750493627742891</v>
      </c>
      <c r="L6" s="44">
        <f>(D6/I6)*100</f>
        <v>0.44875246813815645</v>
      </c>
      <c r="M6" s="44">
        <f>(E6/I6)*100</f>
        <v>2.4232633279496163</v>
      </c>
      <c r="N6" s="44">
        <f>(F6/I6)*100</f>
        <v>1.9924609585350472</v>
      </c>
      <c r="O6" s="44">
        <f>(G6/I6)*100</f>
        <v>95.135523245377186</v>
      </c>
      <c r="P6" s="68">
        <f>(H6/I6)*100</f>
        <v>4.4157242864846635</v>
      </c>
      <c r="Q6" s="67">
        <f>(I6/'Final-Total Dry Solids'!I6)*100</f>
        <v>8.6302515801216266</v>
      </c>
      <c r="R6" s="67">
        <f>(G6/'Final-Total Dry Solids'!I6)*100</f>
        <v>8.2104349981411424</v>
      </c>
      <c r="S6" s="44">
        <f>(H6/'Final-Total Dry Solids'!I6)*100</f>
        <v>0.38108811500815715</v>
      </c>
      <c r="T6" s="44">
        <f>(C6/'Final-Total Dry Solids'!I6)*100</f>
        <v>7.4358656586936176</v>
      </c>
      <c r="U6" s="44">
        <f>(B6/'Final-Total Dry Solids'!I6)*100</f>
        <v>0.77456933944752415</v>
      </c>
      <c r="V6" s="44">
        <f>(D6/'Final-Total Dry Solids'!I6)*100</f>
        <v>3.8728466972328048E-2</v>
      </c>
      <c r="W6" s="44">
        <f>(E6/'Final-Total Dry Solids'!I6)*100</f>
        <v>0.20913372165087965</v>
      </c>
      <c r="X6" s="68">
        <f>(F6/'Final-Total Dry Solids'!I6)*100</f>
        <v>0.17195439335727741</v>
      </c>
    </row>
    <row r="7" spans="1:24" s="43" customFormat="1">
      <c r="A7" s="60" t="s">
        <v>104</v>
      </c>
      <c r="B7" s="20">
        <f>'Final-Total Dry Solids'!B7-'Final-Total Fixed Solids'!B7</f>
        <v>5.4999999999993943E-2</v>
      </c>
      <c r="C7">
        <f>'Final-Total Dry Solids'!C7-'Final-Total Fixed Solids'!C7</f>
        <v>0.23000000000000798</v>
      </c>
      <c r="D7">
        <f>'Final-Total Dry Solids'!D7-'Final-Total Fixed Solids'!D7</f>
        <v>0</v>
      </c>
      <c r="E7">
        <f>'Final-Total Dry Solids'!E7-'Final-Total Fixed Solids'!E7</f>
        <v>1.5000000000000568E-3</v>
      </c>
      <c r="F7">
        <f>'Final-Total Dry Solids'!F7-'Final-Total Fixed Solids'!F7</f>
        <v>2.500000000001279E-3</v>
      </c>
      <c r="G7" s="44">
        <f t="shared" ref="G7:G23" si="3">B7+C7</f>
        <v>0.28500000000000192</v>
      </c>
      <c r="H7" s="44">
        <f t="shared" ref="H7:H23" si="4">E7+F7</f>
        <v>4.0000000000013358E-3</v>
      </c>
      <c r="I7" s="44">
        <f t="shared" si="0"/>
        <v>0.28900000000000325</v>
      </c>
      <c r="J7" s="66">
        <f t="shared" si="1"/>
        <v>79.584775086507051</v>
      </c>
      <c r="K7" s="44">
        <f t="shared" si="2"/>
        <v>19.031141868509803</v>
      </c>
      <c r="L7" s="44">
        <f t="shared" ref="L7:L23" si="5">(D7/I7)*100</f>
        <v>0</v>
      </c>
      <c r="M7" s="44">
        <f t="shared" ref="M7:M15" si="6">(E7/I7)*100</f>
        <v>0.51903114186852595</v>
      </c>
      <c r="N7" s="44">
        <f t="shared" ref="N7:N23" si="7">(F7/I7)*100</f>
        <v>0.86505190311461977</v>
      </c>
      <c r="O7" s="44">
        <f t="shared" ref="O7:O23" si="8">(G7/I7)*100</f>
        <v>98.615916955016857</v>
      </c>
      <c r="P7" s="68">
        <f t="shared" ref="P7:P23" si="9">(H7/I7)*100</f>
        <v>1.3840830449831456</v>
      </c>
      <c r="Q7" s="67">
        <f>(I7/'Final-Total Dry Solids'!I7)*100</f>
        <v>11.553530023187095</v>
      </c>
      <c r="R7" s="67">
        <f>(G7/'Final-Total Dry Solids'!I7)*100</f>
        <v>11.393619573039125</v>
      </c>
      <c r="S7" s="44">
        <f>(H7/'Final-Total Dry Solids'!I7)*100</f>
        <v>0.15991045014796987</v>
      </c>
      <c r="T7" s="44">
        <f>(C7/'Final-Total Dry Solids'!I7)*100</f>
        <v>9.1948508835055165</v>
      </c>
      <c r="U7" s="44">
        <f>(B7/'Final-Total Dry Solids'!I7)*100</f>
        <v>2.1987686895336092</v>
      </c>
      <c r="V7" s="44">
        <f>(D7/'Final-Total Dry Solids'!I7)*100</f>
        <v>0</v>
      </c>
      <c r="W7" s="44">
        <f>(E7/'Final-Total Dry Solids'!I7)*100</f>
        <v>5.9966418805470947E-2</v>
      </c>
      <c r="X7" s="68">
        <f>(F7/'Final-Total Dry Solids'!I7)*100</f>
        <v>9.9944031342498921E-2</v>
      </c>
    </row>
    <row r="8" spans="1:24">
      <c r="A8" s="60" t="s">
        <v>105</v>
      </c>
      <c r="B8" s="20">
        <f>'Final-Total Dry Solids'!B8-'Final-Total Fixed Solids'!B8</f>
        <v>2.4999999999997247E-2</v>
      </c>
      <c r="C8">
        <f>'Final-Total Dry Solids'!C8-'Final-Total Fixed Solids'!C8</f>
        <v>0.27749999999999719</v>
      </c>
      <c r="D8">
        <f>'Final-Total Dry Solids'!D8-'Final-Total Fixed Solids'!D8</f>
        <v>1.0000000000012221E-3</v>
      </c>
      <c r="E8">
        <f>'Final-Total Dry Solids'!E8-'Final-Total Fixed Solids'!E8</f>
        <v>3.8999999999980162E-3</v>
      </c>
      <c r="F8">
        <f>'Final-Total Dry Solids'!F8-'Final-Total Fixed Solids'!F8</f>
        <v>2.7500000000024727E-3</v>
      </c>
      <c r="G8" s="44">
        <f t="shared" si="3"/>
        <v>0.30249999999999444</v>
      </c>
      <c r="H8" s="44">
        <f t="shared" si="4"/>
        <v>6.6500000000004889E-3</v>
      </c>
      <c r="I8" s="44">
        <f t="shared" si="0"/>
        <v>0.31014999999999615</v>
      </c>
      <c r="J8" s="66">
        <f t="shared" si="1"/>
        <v>89.47283572464957</v>
      </c>
      <c r="K8" s="44">
        <f t="shared" si="2"/>
        <v>8.0606158310487057</v>
      </c>
      <c r="L8" s="44">
        <f t="shared" si="5"/>
        <v>0.32242463324237775</v>
      </c>
      <c r="M8" s="44">
        <f t="shared" si="6"/>
        <v>1.2574560696430968</v>
      </c>
      <c r="N8" s="44">
        <f t="shared" si="7"/>
        <v>0.88666774141625238</v>
      </c>
      <c r="O8" s="44">
        <f t="shared" si="8"/>
        <v>97.533451555698264</v>
      </c>
      <c r="P8" s="68">
        <f t="shared" si="9"/>
        <v>2.144123811059349</v>
      </c>
      <c r="Q8" s="67">
        <f>(I8/'Final-Total Dry Solids'!I8)*100</f>
        <v>9.8934575265557534</v>
      </c>
      <c r="R8" s="67">
        <f>(G8/'Final-Total Dry Solids'!I8)*100</f>
        <v>9.6494306038468416</v>
      </c>
      <c r="S8" s="44">
        <f>(H8/'Final-Total Dry Solids'!I8)*100</f>
        <v>0.21212797856392526</v>
      </c>
      <c r="T8" s="44">
        <f>(C8/'Final-Total Dry Solids'!I8)*100</f>
        <v>8.8519570002232086</v>
      </c>
      <c r="U8" s="44">
        <f>(B8/'Final-Total Dry Solids'!I8)*100</f>
        <v>0.79747360362363262</v>
      </c>
      <c r="V8" s="44">
        <f>(D8/'Final-Total Dry Solids'!I8)*100</f>
        <v>3.1898944144987805E-2</v>
      </c>
      <c r="W8" s="44">
        <f>(E8/'Final-Total Dry Solids'!I8)*100</f>
        <v>0.12440588216523711</v>
      </c>
      <c r="X8" s="68">
        <f>(F8/'Final-Total Dry Solids'!I8)*100</f>
        <v>8.7722096398688124E-2</v>
      </c>
    </row>
    <row r="9" spans="1:24" ht="15.75" customHeight="1">
      <c r="A9" s="60" t="s">
        <v>106</v>
      </c>
      <c r="B9" s="20">
        <f>'Final-Total Dry Solids'!B9-'Final-Total Fixed Solids'!B9</f>
        <v>1.0000000000010223E-2</v>
      </c>
      <c r="C9">
        <f>'Final-Total Dry Solids'!C9-'Final-Total Fixed Solids'!C9</f>
        <v>0.28499999999999059</v>
      </c>
      <c r="D9">
        <f>'Final-Total Dry Solids'!D9-'Final-Total Fixed Solids'!D9</f>
        <v>1.6499999999979309E-3</v>
      </c>
      <c r="E9">
        <f>'Final-Total Dry Solids'!E9-'Final-Total Fixed Solids'!E9</f>
        <v>8.5499999999960608E-3</v>
      </c>
      <c r="F9">
        <f>'Final-Total Dry Solids'!F9-'Final-Total Fixed Solids'!F9</f>
        <v>5.150000000000432E-3</v>
      </c>
      <c r="G9" s="44">
        <f t="shared" si="3"/>
        <v>0.29500000000000082</v>
      </c>
      <c r="H9" s="44">
        <f t="shared" si="4"/>
        <v>1.3699999999996493E-2</v>
      </c>
      <c r="I9" s="44">
        <f t="shared" si="0"/>
        <v>0.31034999999999524</v>
      </c>
      <c r="J9" s="66">
        <f t="shared" si="1"/>
        <v>91.831802803284987</v>
      </c>
      <c r="K9" s="44">
        <f t="shared" si="2"/>
        <v>3.222168519416909</v>
      </c>
      <c r="L9" s="44">
        <f t="shared" si="5"/>
        <v>0.5316578057025797</v>
      </c>
      <c r="M9" s="44">
        <f t="shared" si="6"/>
        <v>2.754954084097371</v>
      </c>
      <c r="N9" s="44">
        <f t="shared" si="7"/>
        <v>1.6594167874981507</v>
      </c>
      <c r="O9" s="44">
        <f t="shared" si="8"/>
        <v>95.053971322701898</v>
      </c>
      <c r="P9" s="68">
        <f t="shared" si="9"/>
        <v>4.4143708715955219</v>
      </c>
      <c r="Q9" s="67">
        <f>(I9/'Final-Total Dry Solids'!I9)*100</f>
        <v>8.2994598063859115</v>
      </c>
      <c r="R9" s="67">
        <f>(G9/'Final-Total Dry Solids'!I9)*100</f>
        <v>7.8889661443012349</v>
      </c>
      <c r="S9" s="44">
        <f>(H9/'Final-Total Dry Solids'!I9)*100</f>
        <v>0.3663689361928778</v>
      </c>
      <c r="T9" s="44">
        <f>(C9/'Final-Total Dry Solids'!I9)*100</f>
        <v>7.621543563138208</v>
      </c>
      <c r="U9" s="44">
        <f>(B9/'Final-Total Dry Solids'!I9)*100</f>
        <v>0.26742258116302636</v>
      </c>
      <c r="V9" s="44">
        <f>(D9/'Final-Total Dry Solids'!I9)*100</f>
        <v>4.4124725891798909E-2</v>
      </c>
      <c r="W9" s="44">
        <f>(E9/'Final-Total Dry Solids'!I9)*100</f>
        <v>0.22864630689404847</v>
      </c>
      <c r="X9" s="68">
        <f>(F9/'Final-Total Dry Solids'!I9)*100</f>
        <v>0.13772262929882934</v>
      </c>
    </row>
    <row r="10" spans="1:24">
      <c r="A10" s="60" t="s">
        <v>107</v>
      </c>
      <c r="B10" s="20">
        <f>'Final-Total Dry Solids'!B10-'Final-Total Fixed Solids'!B10</f>
        <v>4.749999999998944E-2</v>
      </c>
      <c r="C10">
        <f>'Final-Total Dry Solids'!C10-'Final-Total Fixed Solids'!C10</f>
        <v>0.26249999999999862</v>
      </c>
      <c r="D10">
        <f>'Final-Total Dry Solids'!D10-'Final-Total Fixed Solids'!D10</f>
        <v>2.5000000000119371E-4</v>
      </c>
      <c r="E10">
        <f>'Final-Total Dry Solids'!E10-'Final-Total Fixed Solids'!E10</f>
        <v>1.0249999999999204E-2</v>
      </c>
      <c r="F10">
        <f>'Final-Total Dry Solids'!F10-'Final-Total Fixed Solids'!F10</f>
        <v>5.2000000000020918E-3</v>
      </c>
      <c r="G10" s="44">
        <f t="shared" si="3"/>
        <v>0.30999999999998806</v>
      </c>
      <c r="H10" s="44">
        <f t="shared" si="4"/>
        <v>1.5450000000001296E-2</v>
      </c>
      <c r="I10" s="44">
        <f t="shared" si="0"/>
        <v>0.32569999999999055</v>
      </c>
      <c r="J10" s="66">
        <f t="shared" si="1"/>
        <v>80.595640159658046</v>
      </c>
      <c r="K10" s="44">
        <f t="shared" si="2"/>
        <v>14.583972981268289</v>
      </c>
      <c r="L10" s="44">
        <f t="shared" si="5"/>
        <v>7.6757752533374565E-2</v>
      </c>
      <c r="M10" s="44">
        <f t="shared" si="6"/>
        <v>3.1470678538530859</v>
      </c>
      <c r="N10" s="44">
        <f t="shared" si="7"/>
        <v>1.5965612526872099</v>
      </c>
      <c r="O10" s="44">
        <f t="shared" si="8"/>
        <v>95.179613140926335</v>
      </c>
      <c r="P10" s="68">
        <f t="shared" si="9"/>
        <v>4.743629106540296</v>
      </c>
      <c r="Q10" s="67">
        <f>(I10/'Final-Total Dry Solids'!I10)*100</f>
        <v>9.1206944833377275</v>
      </c>
      <c r="R10" s="67">
        <f>(G10/'Final-Total Dry Solids'!I10)*100</f>
        <v>8.6810417250066578</v>
      </c>
      <c r="S10" s="44">
        <f>(H10/'Final-Total Dry Solids'!I10)*100</f>
        <v>0.43265191823022348</v>
      </c>
      <c r="T10" s="44">
        <f>(C10/'Final-Total Dry Solids'!I10)*100</f>
        <v>7.3508821058526559</v>
      </c>
      <c r="U10" s="44">
        <f>(B10/'Final-Total Dry Solids'!I10)*100</f>
        <v>1.3301596191540013</v>
      </c>
      <c r="V10" s="44">
        <f>(D10/'Final-Total Dry Solids'!I10)*100</f>
        <v>7.0008401008455189E-3</v>
      </c>
      <c r="W10" s="44">
        <f>(E10/'Final-Total Dry Solids'!I10)*100</f>
        <v>0.28703444413327339</v>
      </c>
      <c r="X10" s="68">
        <f>(F10/'Final-Total Dry Solids'!I10)*100</f>
        <v>0.14561747409695006</v>
      </c>
    </row>
    <row r="11" spans="1:24" s="43" customFormat="1">
      <c r="A11" s="60" t="s">
        <v>108</v>
      </c>
      <c r="B11" s="20">
        <f>'Final-Total Dry Solids'!B11-'Final-Total Fixed Solids'!B11</f>
        <v>2.9999999999996696E-2</v>
      </c>
      <c r="C11">
        <f>'Final-Total Dry Solids'!C11-'Final-Total Fixed Solids'!C11</f>
        <v>0.30750000000000499</v>
      </c>
      <c r="D11">
        <f>'Final-Total Dry Solids'!D11-'Final-Total Fixed Solids'!D11</f>
        <v>4.4999999999717488E-4</v>
      </c>
      <c r="E11">
        <f>'Final-Total Dry Solids'!E11-'Final-Total Fixed Solids'!E11</f>
        <v>4.0000000000048885E-3</v>
      </c>
      <c r="F11">
        <f>'Final-Total Dry Solids'!F11-'Final-Total Fixed Solids'!F11</f>
        <v>3.1999999999996476E-3</v>
      </c>
      <c r="G11" s="44">
        <f t="shared" si="3"/>
        <v>0.33750000000000169</v>
      </c>
      <c r="H11" s="44">
        <f t="shared" si="4"/>
        <v>7.2000000000045361E-3</v>
      </c>
      <c r="I11" s="44">
        <f t="shared" si="0"/>
        <v>0.3451500000000034</v>
      </c>
      <c r="J11" s="66">
        <f t="shared" si="1"/>
        <v>89.091699261191366</v>
      </c>
      <c r="K11" s="44">
        <f t="shared" si="2"/>
        <v>8.6918730986517172</v>
      </c>
      <c r="L11" s="44">
        <f t="shared" si="5"/>
        <v>0.13037809647897158</v>
      </c>
      <c r="M11" s="44">
        <f t="shared" si="6"/>
        <v>1.1589164131551062</v>
      </c>
      <c r="N11" s="44">
        <f t="shared" si="7"/>
        <v>0.92713313052284974</v>
      </c>
      <c r="O11" s="44">
        <f t="shared" si="8"/>
        <v>97.783572359843077</v>
      </c>
      <c r="P11" s="68">
        <f t="shared" si="9"/>
        <v>2.086049543677956</v>
      </c>
      <c r="Q11" s="67">
        <f>(I11/'Final-Total Dry Solids'!I11)*100</f>
        <v>9.1636798088411897</v>
      </c>
      <c r="R11" s="67">
        <f>(G11/'Final-Total Dry Solids'!I11)*100</f>
        <v>8.9605734767025549</v>
      </c>
      <c r="S11" s="44">
        <f>(H11/'Final-Total Dry Solids'!I11)*100</f>
        <v>0.19115890083644063</v>
      </c>
      <c r="T11" s="44">
        <f>(C11/'Final-Total Dry Solids'!I11)*100</f>
        <v>8.1640780565513076</v>
      </c>
      <c r="U11" s="44">
        <f>(B11/'Final-Total Dry Solids'!I11)*100</f>
        <v>0.79649542015124641</v>
      </c>
      <c r="V11" s="44">
        <f>(D11/'Final-Total Dry Solids'!I11)*100</f>
        <v>1.1947431302195007E-2</v>
      </c>
      <c r="W11" s="44">
        <f>(E11/'Final-Total Dry Solids'!I11)*100</f>
        <v>0.10619938935364102</v>
      </c>
      <c r="X11" s="68">
        <f>(F11/'Final-Total Dry Solids'!I11)*100</f>
        <v>8.4959511482799621E-2</v>
      </c>
    </row>
    <row r="12" spans="1:24">
      <c r="A12" s="60" t="s">
        <v>109</v>
      </c>
      <c r="B12" s="20">
        <f>'Final-Total Dry Solids'!B12-'Final-Total Fixed Solids'!B12</f>
        <v>2.2500000000003295E-2</v>
      </c>
      <c r="C12">
        <f>'Final-Total Dry Solids'!C12-'Final-Total Fixed Solids'!C12</f>
        <v>0.29249999999999532</v>
      </c>
      <c r="D12">
        <f>'Final-Total Dry Solids'!D12-'Final-Total Fixed Solids'!D12</f>
        <v>0</v>
      </c>
      <c r="E12">
        <f>'Final-Total Dry Solids'!E12-'Final-Total Fixed Solids'!E12</f>
        <v>3.3999999999991815E-3</v>
      </c>
      <c r="F12">
        <f>'Final-Total Dry Solids'!F12-'Final-Total Fixed Solids'!F12</f>
        <v>2.8000000000005798E-3</v>
      </c>
      <c r="G12" s="44">
        <f t="shared" si="3"/>
        <v>0.31499999999999861</v>
      </c>
      <c r="H12" s="44">
        <f t="shared" si="4"/>
        <v>6.1999999999997613E-3</v>
      </c>
      <c r="I12" s="44">
        <f t="shared" si="0"/>
        <v>0.32119999999999838</v>
      </c>
      <c r="J12" s="66">
        <f t="shared" si="1"/>
        <v>91.064757160646565</v>
      </c>
      <c r="K12" s="44">
        <f t="shared" si="2"/>
        <v>7.0049813200508755</v>
      </c>
      <c r="L12" s="44">
        <f t="shared" si="5"/>
        <v>0</v>
      </c>
      <c r="M12" s="44">
        <f t="shared" si="6"/>
        <v>1.0585305105850555</v>
      </c>
      <c r="N12" s="44">
        <f t="shared" si="7"/>
        <v>0.87173100871749498</v>
      </c>
      <c r="O12" s="44">
        <f t="shared" si="8"/>
        <v>98.069738480697453</v>
      </c>
      <c r="P12" s="68">
        <f t="shared" si="9"/>
        <v>1.9302615193025507</v>
      </c>
      <c r="Q12" s="67">
        <f>(I12/'Final-Total Dry Solids'!I12)*100</f>
        <v>9.4318014975773927</v>
      </c>
      <c r="R12" s="67">
        <f>(G12/'Final-Total Dry Solids'!I12)*100</f>
        <v>9.2497430626926551</v>
      </c>
      <c r="S12" s="44">
        <f>(H12/'Final-Total Dry Solids'!I12)*100</f>
        <v>0.18205843488473811</v>
      </c>
      <c r="T12" s="44">
        <f>(C12/'Final-Total Dry Solids'!I12)*100</f>
        <v>8.589047129643081</v>
      </c>
      <c r="U12" s="44">
        <f>(B12/'Final-Total Dry Solids'!I12)*100</f>
        <v>0.66069593304957508</v>
      </c>
      <c r="V12" s="44">
        <f>(D12/'Final-Total Dry Solids'!I12)*100</f>
        <v>0</v>
      </c>
      <c r="W12" s="44">
        <f>(E12/'Final-Total Dry Solids'!I12)*100</f>
        <v>9.9838496549674915E-2</v>
      </c>
      <c r="X12" s="68">
        <f>(F12/'Final-Total Dry Solids'!I12)*100</f>
        <v>8.2219938335063206E-2</v>
      </c>
    </row>
    <row r="13" spans="1:24" s="33" customFormat="1">
      <c r="A13" s="60" t="s">
        <v>110</v>
      </c>
      <c r="B13" s="20">
        <f>'Final-Total Dry Solids'!B13-'Final-Total Fixed Solids'!B13</f>
        <v>8.7500000000007239E-2</v>
      </c>
      <c r="C13">
        <f>'Final-Total Dry Solids'!C13-'Final-Total Fixed Solids'!C13</f>
        <v>0.24000000000000665</v>
      </c>
      <c r="D13">
        <f>'Final-Total Dry Solids'!D13-'Final-Total Fixed Solids'!D13</f>
        <v>4.99999999995282E-4</v>
      </c>
      <c r="E13">
        <f>'Final-Total Dry Solids'!E13-'Final-Total Fixed Solids'!E13</f>
        <v>9.9500000000034561E-3</v>
      </c>
      <c r="F13">
        <f>'Final-Total Dry Solids'!F13-'Final-Total Fixed Solids'!F13</f>
        <v>5.8000000000006935E-3</v>
      </c>
      <c r="G13" s="44">
        <f t="shared" si="3"/>
        <v>0.32750000000001389</v>
      </c>
      <c r="H13" s="44">
        <f t="shared" si="4"/>
        <v>1.575000000000415E-2</v>
      </c>
      <c r="I13" s="44">
        <f t="shared" si="0"/>
        <v>0.34375000000001332</v>
      </c>
      <c r="J13" s="66">
        <f t="shared" si="1"/>
        <v>69.818181818181046</v>
      </c>
      <c r="K13" s="44">
        <f t="shared" si="2"/>
        <v>25.454545454546572</v>
      </c>
      <c r="L13" s="44">
        <f t="shared" si="5"/>
        <v>0.14545454545316733</v>
      </c>
      <c r="M13" s="44">
        <f t="shared" si="6"/>
        <v>2.894545454546348</v>
      </c>
      <c r="N13" s="44">
        <f t="shared" si="7"/>
        <v>1.6872727272728636</v>
      </c>
      <c r="O13" s="44">
        <f t="shared" si="8"/>
        <v>95.272727272727622</v>
      </c>
      <c r="P13" s="68">
        <f t="shared" si="9"/>
        <v>4.5818181818192114</v>
      </c>
      <c r="Q13" s="67">
        <f>(I13/'Final-Total Dry Solids'!I13)*100</f>
        <v>8.6324882912071352</v>
      </c>
      <c r="R13" s="67">
        <f>(G13/'Final-Total Dry Solids'!I13)*100</f>
        <v>8.2244070265319191</v>
      </c>
      <c r="S13" s="44">
        <f>(H13/'Final-Total Dry Solids'!I13)*100</f>
        <v>0.39552491806994311</v>
      </c>
      <c r="T13" s="44">
        <f>(C13/'Final-Total Dry Solids'!I13)*100</f>
        <v>6.027046370588188</v>
      </c>
      <c r="U13" s="44">
        <f>(B13/'Final-Total Dry Solids'!I13)*100</f>
        <v>2.1973606559437311</v>
      </c>
      <c r="V13" s="44">
        <f>(D13/'Final-Total Dry Solids'!I13)*100</f>
        <v>1.255634660527323E-2</v>
      </c>
      <c r="W13" s="44">
        <f>(E13/'Final-Total Dry Solids'!I13)*100</f>
        <v>0.24987129744738182</v>
      </c>
      <c r="X13" s="68">
        <f>(F13/'Final-Total Dry Solids'!I13)*100</f>
        <v>0.14565362062256126</v>
      </c>
    </row>
    <row r="14" spans="1:24" s="33" customFormat="1">
      <c r="A14" s="60" t="s">
        <v>111</v>
      </c>
      <c r="B14" s="20">
        <f>'Final-Total Dry Solids'!B14-'Final-Total Fixed Solids'!B14</f>
        <v>4.0000000000006697E-2</v>
      </c>
      <c r="C14">
        <f>'Final-Total Dry Solids'!C14-'Final-Total Fixed Solids'!C14</f>
        <v>0.26749999999998719</v>
      </c>
      <c r="D14" s="112" t="s">
        <v>124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</row>
    <row r="15" spans="1:24" s="75" customFormat="1" ht="15" thickBot="1">
      <c r="A15" s="90" t="s">
        <v>112</v>
      </c>
      <c r="B15" s="75">
        <f>'Final-Total Dry Solids'!B15-'Final-Total Fixed Solids'!B15</f>
        <v>4.5000000000006146E-2</v>
      </c>
      <c r="C15" s="75">
        <f>'Final-Total Dry Solids'!C15-'Final-Total Fixed Solids'!C15</f>
        <v>0.27249999999999774</v>
      </c>
      <c r="D15" s="75">
        <f>'Final-Total Dry Solids'!D15-'Final-Total Fixed Solids'!D15</f>
        <v>4.4999999999717488E-4</v>
      </c>
      <c r="E15" s="75">
        <f>'Final-Total Dry Solids'!E15-'Final-Total Fixed Solids'!E15</f>
        <v>1.7000000000031434E-3</v>
      </c>
      <c r="F15" s="75">
        <f>'Final-Total Dry Solids'!F15-'Final-Total Fixed Solids'!F15</f>
        <v>2.9499999999984539E-3</v>
      </c>
      <c r="G15" s="73">
        <f t="shared" si="3"/>
        <v>0.31750000000000389</v>
      </c>
      <c r="H15" s="73">
        <f t="shared" si="4"/>
        <v>4.6500000000015973E-3</v>
      </c>
      <c r="I15" s="73">
        <f t="shared" si="0"/>
        <v>0.32260000000000266</v>
      </c>
      <c r="J15" s="93">
        <f t="shared" si="1"/>
        <v>84.469931804090365</v>
      </c>
      <c r="K15" s="73">
        <f t="shared" si="2"/>
        <v>13.949163050218777</v>
      </c>
      <c r="L15" s="73">
        <f t="shared" si="5"/>
        <v>0.13949163050129298</v>
      </c>
      <c r="M15" s="73">
        <f t="shared" si="6"/>
        <v>0.52696838189805617</v>
      </c>
      <c r="N15" s="73">
        <f t="shared" si="7"/>
        <v>0.91444513329151567</v>
      </c>
      <c r="O15" s="73">
        <f t="shared" si="8"/>
        <v>98.419094854309137</v>
      </c>
      <c r="P15" s="74">
        <f t="shared" si="9"/>
        <v>1.4414135151895719</v>
      </c>
      <c r="Q15" s="73">
        <f>(I15/'Final-Total Dry Solids'!I15)*100</f>
        <v>8.4159449024314448</v>
      </c>
      <c r="R15" s="73">
        <f>(G15/'Final-Total Dry Solids'!I15)*100</f>
        <v>8.2828967964103981</v>
      </c>
      <c r="S15" s="73">
        <f>(H15/'Final-Total Dry Solids'!I15)*100</f>
        <v>0.12130856725455466</v>
      </c>
      <c r="T15" s="73">
        <f>(C15/'Final-Total Dry Solids'!I15)*100</f>
        <v>7.1089429197536598</v>
      </c>
      <c r="U15" s="73">
        <f>(B15/'Final-Total Dry Solids'!I15)*100</f>
        <v>1.1739538766567379</v>
      </c>
      <c r="V15" s="73">
        <f>(D15/'Final-Total Dry Solids'!I15)*100</f>
        <v>1.1739538766492072E-2</v>
      </c>
      <c r="W15" s="73">
        <f>(E15/'Final-Total Dry Solids'!I15)*100</f>
        <v>4.4349368673774932E-2</v>
      </c>
      <c r="X15" s="74">
        <f>(F15/'Final-Total Dry Solids'!I15)*100</f>
        <v>7.6959198580779736E-2</v>
      </c>
    </row>
    <row r="16" spans="1:24" ht="15" thickTop="1">
      <c r="A16" s="59" t="s">
        <v>113</v>
      </c>
      <c r="B16" s="20">
        <f>'Final-Total Dry Solids'!B16-'Final-Total Fixed Solids'!B16</f>
        <v>1.500000000000401E-2</v>
      </c>
      <c r="C16">
        <f>'Final-Total Dry Solids'!C16-'Final-Total Fixed Solids'!C16</f>
        <v>8.7500000000001465E-2</v>
      </c>
      <c r="D16">
        <f>'Final-Total Dry Solids'!D16-'Final-Total Fixed Solids'!D16</f>
        <v>0</v>
      </c>
      <c r="E16">
        <f>'Final-Total Dry Solids'!E16-'Final-Total Fixed Solids'!E16</f>
        <v>1.5999999999962711E-3</v>
      </c>
      <c r="F16">
        <f>'Final-Total Dry Solids'!F16-'Final-Total Fixed Solids'!F16</f>
        <v>4.500000000007276E-4</v>
      </c>
      <c r="G16" s="44">
        <f t="shared" si="3"/>
        <v>0.10250000000000548</v>
      </c>
      <c r="H16" s="44">
        <f t="shared" si="4"/>
        <v>2.0499999999969987E-3</v>
      </c>
      <c r="I16" s="44">
        <f t="shared" si="0"/>
        <v>0.10455000000000247</v>
      </c>
      <c r="J16" s="66">
        <f t="shared" si="1"/>
        <v>83.69201339072157</v>
      </c>
      <c r="K16" s="44">
        <f t="shared" si="2"/>
        <v>14.347202295555864</v>
      </c>
      <c r="L16" s="44">
        <f t="shared" si="5"/>
        <v>0</v>
      </c>
      <c r="N16" s="44">
        <f t="shared" si="7"/>
        <v>0.43041606886725675</v>
      </c>
      <c r="O16" s="44">
        <f t="shared" si="8"/>
        <v>98.03921568627743</v>
      </c>
      <c r="P16" s="68">
        <f t="shared" si="9"/>
        <v>1.9607843137225731</v>
      </c>
      <c r="Q16" s="67">
        <f>(I16/'Final-Total Dry Solids'!I16)*100</f>
        <v>3.4136546184739722</v>
      </c>
      <c r="R16" s="67">
        <f>(G16/'Final-Total Dry Solids'!I16)*100</f>
        <v>3.3467202141902677</v>
      </c>
      <c r="S16" s="44">
        <f>(H16/'Final-Total Dry Solids'!I16)*100</f>
        <v>6.6934404283703799E-2</v>
      </c>
      <c r="T16" s="44">
        <f>(C16/'Final-Total Dry Solids'!I16)*100</f>
        <v>2.8569562804062216</v>
      </c>
      <c r="U16" s="44">
        <f>(B16/'Final-Total Dry Solids'!I16)*100</f>
        <v>0.48976393378404642</v>
      </c>
      <c r="V16" s="44">
        <f>(D16/'Final-Total Dry Solids'!I16)*100</f>
        <v>0</v>
      </c>
      <c r="W16" s="44">
        <f>(E16/'Final-Total Dry Solids'!I16)*100</f>
        <v>5.2241486270162563E-2</v>
      </c>
      <c r="X16" s="68">
        <f>(F16/'Final-Total Dry Solids'!I16)*100</f>
        <v>1.4692918013541221E-2</v>
      </c>
    </row>
    <row r="17" spans="1:24">
      <c r="A17" s="60" t="s">
        <v>114</v>
      </c>
      <c r="B17" s="20">
        <f>'Final-Total Dry Solids'!B17-'Final-Total Fixed Solids'!B17</f>
        <v>4.5000000000006146E-2</v>
      </c>
      <c r="C17">
        <f>'Final-Total Dry Solids'!C17-'Final-Total Fixed Solids'!C17</f>
        <v>0.14499999999999513</v>
      </c>
      <c r="D17" s="114" t="s">
        <v>124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</row>
    <row r="18" spans="1:24">
      <c r="A18" s="60" t="s">
        <v>115</v>
      </c>
      <c r="B18" s="20">
        <f>'Final-Total Dry Solids'!B18-'Final-Total Fixed Solids'!B18</f>
        <v>3.00000000000189E-2</v>
      </c>
      <c r="C18">
        <f>'Final-Total Dry Solids'!C18-'Final-Total Fixed Solids'!C18</f>
        <v>7.9999999999991189E-2</v>
      </c>
      <c r="D18">
        <v>0</v>
      </c>
      <c r="E18">
        <f>'Final-Total Dry Solids'!E18-'Final-Total Fixed Solids'!E18</f>
        <v>8.9499999999986812E-3</v>
      </c>
      <c r="F18">
        <f>'Final-Total Dry Solids'!F18-'Final-Total Fixed Solids'!F18</f>
        <v>1.300000000000523E-3</v>
      </c>
      <c r="G18" s="44">
        <f t="shared" si="3"/>
        <v>0.11000000000001009</v>
      </c>
      <c r="H18" s="44">
        <f t="shared" si="4"/>
        <v>1.0249999999999204E-2</v>
      </c>
      <c r="I18" s="44">
        <f t="shared" si="0"/>
        <v>0.12025000000000929</v>
      </c>
      <c r="J18" s="66">
        <f t="shared" si="1"/>
        <v>66.528066528054069</v>
      </c>
      <c r="K18" s="44">
        <f t="shared" si="2"/>
        <v>24.948024948038739</v>
      </c>
      <c r="L18" s="44">
        <f t="shared" si="5"/>
        <v>0</v>
      </c>
      <c r="M18" s="44">
        <f t="shared" ref="M18:M23" si="10">(E18/I18)*100</f>
        <v>7.442827442825771</v>
      </c>
      <c r="N18" s="44">
        <f t="shared" si="7"/>
        <v>1.0810810810814324</v>
      </c>
      <c r="O18" s="44">
        <f t="shared" si="8"/>
        <v>91.47609147609279</v>
      </c>
      <c r="P18" s="68">
        <f t="shared" si="9"/>
        <v>8.5239085239072026</v>
      </c>
      <c r="Q18" s="67">
        <f>(I18/'Final-Total Dry Solids'!I18)*100</f>
        <v>1.8155739251879262</v>
      </c>
      <c r="R18" s="67">
        <f>(G18/'Final-Total Dry Solids'!I18)*100</f>
        <v>1.6608160646209957</v>
      </c>
      <c r="S18" s="44">
        <f>(H18/'Final-Total Dry Solids'!I18)*100</f>
        <v>0.15475786056693022</v>
      </c>
      <c r="T18" s="44">
        <f>(C18/'Final-Total Dry Solids'!I18)*100</f>
        <v>1.2078662288150259</v>
      </c>
      <c r="U18" s="44">
        <f>(B18/'Final-Total Dry Solids'!I18)*100</f>
        <v>0.45294983580596998</v>
      </c>
      <c r="V18" s="44">
        <f>(D18/'Final-Total Dry Solids'!I18)*100</f>
        <v>0</v>
      </c>
      <c r="W18" s="44">
        <f>(E18/'Final-Total Dry Solids'!I18)*100</f>
        <v>0.13513003434867601</v>
      </c>
      <c r="X18" s="68">
        <f>(F18/'Final-Total Dry Solids'!I18)*100</f>
        <v>1.9627826218254228E-2</v>
      </c>
    </row>
    <row r="19" spans="1:24">
      <c r="A19" s="60" t="s">
        <v>116</v>
      </c>
      <c r="B19" s="20">
        <f>'Final-Total Dry Solids'!B19-'Final-Total Fixed Solids'!B19</f>
        <v>1.2499999999993072E-2</v>
      </c>
      <c r="C19">
        <f>'Final-Total Dry Solids'!C19-'Final-Total Fixed Solids'!C19</f>
        <v>0.18250000000000766</v>
      </c>
      <c r="D19">
        <v>0</v>
      </c>
      <c r="E19">
        <f>'Final-Total Dry Solids'!E19-'Final-Total Fixed Solids'!E19</f>
        <v>2.4999999999977263E-3</v>
      </c>
      <c r="F19">
        <f>'Final-Total Dry Solids'!F19-'Final-Total Fixed Solids'!F19</f>
        <v>9.9999999999766942E-5</v>
      </c>
      <c r="G19" s="44">
        <f t="shared" si="3"/>
        <v>0.19500000000000073</v>
      </c>
      <c r="H19" s="44">
        <f t="shared" si="4"/>
        <v>2.5999999999974932E-3</v>
      </c>
      <c r="I19" s="44">
        <f t="shared" si="0"/>
        <v>0.19759999999999822</v>
      </c>
      <c r="J19" s="66">
        <f t="shared" si="1"/>
        <v>92.358299595146406</v>
      </c>
      <c r="K19" s="44">
        <f t="shared" si="2"/>
        <v>6.3259109311706405</v>
      </c>
      <c r="L19" s="44">
        <f t="shared" si="5"/>
        <v>0</v>
      </c>
      <c r="M19" s="44">
        <f t="shared" si="10"/>
        <v>1.2651821862336785</v>
      </c>
      <c r="N19" s="44">
        <f t="shared" si="7"/>
        <v>5.0607287449275229E-2</v>
      </c>
      <c r="O19" s="44">
        <f t="shared" si="8"/>
        <v>98.684210526317045</v>
      </c>
      <c r="P19" s="68">
        <f t="shared" si="9"/>
        <v>1.3157894736829538</v>
      </c>
      <c r="Q19" s="67">
        <f>(I19/'Final-Total Dry Solids'!I19)*100</f>
        <v>3.6496619999260917</v>
      </c>
      <c r="R19" s="67">
        <f>(G19/'Final-Total Dry Solids'!I19)*100</f>
        <v>3.6016401315060573</v>
      </c>
      <c r="S19" s="44">
        <f>(H19/'Final-Total Dry Solids'!I19)*100</f>
        <v>4.8021868420034287E-2</v>
      </c>
      <c r="T19" s="44">
        <f>(C19/'Final-Total Dry Solids'!I19)*100</f>
        <v>3.3707657641019519</v>
      </c>
      <c r="U19" s="44">
        <f>(B19/'Final-Total Dry Solids'!I19)*100</f>
        <v>0.23087436740410563</v>
      </c>
      <c r="V19" s="44">
        <f>(D19/'Final-Total Dry Solids'!I19)*100</f>
        <v>0</v>
      </c>
      <c r="W19" s="44">
        <f>(E19/'Final-Total Dry Solids'!I19)*100</f>
        <v>4.6174873480804721E-2</v>
      </c>
      <c r="X19" s="68">
        <f>(F19/'Final-Total Dry Solids'!I19)*100</f>
        <v>1.8469949392295639E-3</v>
      </c>
    </row>
    <row r="20" spans="1:24">
      <c r="A20" s="60" t="s">
        <v>117</v>
      </c>
      <c r="B20" s="20">
        <f>'Final-Total Dry Solids'!B20-'Final-Total Fixed Solids'!B20</f>
        <v>1.4999999999998348E-2</v>
      </c>
      <c r="C20">
        <f>'Final-Total Dry Solids'!C20-'Final-Total Fixed Solids'!C20</f>
        <v>0.15749999999999931</v>
      </c>
      <c r="D20">
        <f>'Final-Total Dry Solids'!D20-'Final-Total Fixed Solids'!D20</f>
        <v>1.5000000000000568E-3</v>
      </c>
      <c r="E20">
        <f>'Final-Total Dry Solids'!E20-'Final-Total Fixed Solids'!E20</f>
        <v>3.2999999999958618E-3</v>
      </c>
      <c r="F20">
        <v>0</v>
      </c>
      <c r="G20" s="44">
        <f t="shared" si="3"/>
        <v>0.17249999999999766</v>
      </c>
      <c r="H20" s="44">
        <f t="shared" si="4"/>
        <v>3.2999999999958618E-3</v>
      </c>
      <c r="I20" s="44">
        <f t="shared" si="0"/>
        <v>0.17729999999999357</v>
      </c>
      <c r="J20" s="66">
        <f t="shared" si="1"/>
        <v>88.832487309647505</v>
      </c>
      <c r="K20" s="44">
        <f t="shared" si="2"/>
        <v>8.4602368866322006</v>
      </c>
      <c r="L20" s="44">
        <f t="shared" si="5"/>
        <v>0.84602368866334532</v>
      </c>
      <c r="M20" s="44">
        <f t="shared" si="10"/>
        <v>1.861252115056955</v>
      </c>
      <c r="N20" s="44">
        <f t="shared" si="7"/>
        <v>0</v>
      </c>
      <c r="O20" s="44">
        <f t="shared" si="8"/>
        <v>97.292724196279707</v>
      </c>
      <c r="P20" s="68">
        <f t="shared" si="9"/>
        <v>1.861252115056955</v>
      </c>
      <c r="Q20" s="67">
        <f>(I20/'Final-Total Dry Solids'!I20)*100</f>
        <v>3.1266256954669061</v>
      </c>
      <c r="R20" s="67">
        <f>(G20/'Final-Total Dry Solids'!I20)*100</f>
        <v>3.0419793145406286</v>
      </c>
      <c r="S20" s="44">
        <f>(H20/'Final-Total Dry Solids'!I20)*100</f>
        <v>5.8194386886792016E-2</v>
      </c>
      <c r="T20" s="44">
        <f>(C20/'Final-Total Dry Solids'!I20)*100</f>
        <v>2.7774593741458169</v>
      </c>
      <c r="U20" s="44">
        <f>(B20/'Final-Total Dry Solids'!I20)*100</f>
        <v>0.26451994039481175</v>
      </c>
      <c r="V20" s="44">
        <f>(D20/'Final-Total Dry Solids'!I20)*100</f>
        <v>2.6451994039485092E-2</v>
      </c>
      <c r="W20" s="44">
        <f>(E20/'Final-Total Dry Solids'!I20)*100</f>
        <v>5.8194386886792016E-2</v>
      </c>
      <c r="X20" s="68">
        <f>(F20/'Final-Total Dry Solids'!I20)*100</f>
        <v>0</v>
      </c>
    </row>
    <row r="21" spans="1:24">
      <c r="A21" s="60" t="s">
        <v>118</v>
      </c>
      <c r="B21" s="20">
        <f>'Final-Total Dry Solids'!B21-'Final-Total Fixed Solids'!B21</f>
        <v>3.4999999999996145E-2</v>
      </c>
      <c r="C21">
        <f>'Final-Total Dry Solids'!C21-'Final-Total Fixed Solids'!C21</f>
        <v>0.16249999999999876</v>
      </c>
      <c r="D21">
        <f>'Final-Total Dry Solids'!D21-'Final-Total Fixed Solids'!D21</f>
        <v>7.5000000000358114E-4</v>
      </c>
      <c r="E21">
        <f>'Final-Total Dry Solids'!E21-'Final-Total Fixed Solids'!E21</f>
        <v>3.0000000000001137E-3</v>
      </c>
      <c r="F21">
        <f>'Final-Total Dry Solids'!F21-'Final-Total Fixed Solids'!F21</f>
        <v>4.0000000000262048E-4</v>
      </c>
      <c r="G21" s="44">
        <f t="shared" si="3"/>
        <v>0.1974999999999949</v>
      </c>
      <c r="H21" s="44">
        <f t="shared" si="4"/>
        <v>3.4000000000027342E-3</v>
      </c>
      <c r="I21" s="44">
        <f t="shared" si="0"/>
        <v>0.20165000000000122</v>
      </c>
      <c r="J21" s="66">
        <f t="shared" si="1"/>
        <v>80.585172328290483</v>
      </c>
      <c r="K21" s="44">
        <f t="shared" si="2"/>
        <v>17.35680634763002</v>
      </c>
      <c r="L21" s="44">
        <f t="shared" si="5"/>
        <v>0.37193156459388876</v>
      </c>
      <c r="M21" s="44">
        <f t="shared" si="10"/>
        <v>1.4877262583685076</v>
      </c>
      <c r="N21" s="44">
        <f t="shared" si="7"/>
        <v>0.19836350111709303</v>
      </c>
      <c r="O21" s="44">
        <f t="shared" si="8"/>
        <v>97.94197867592051</v>
      </c>
      <c r="P21" s="68">
        <f t="shared" si="9"/>
        <v>1.6860897594856008</v>
      </c>
      <c r="Q21" s="67">
        <f>(I21/'Final-Total Dry Solids'!I21)*100</f>
        <v>3.4572028631434755</v>
      </c>
      <c r="R21" s="67">
        <f>(G21/'Final-Total Dry Solids'!I21)*100</f>
        <v>3.3860528910032959</v>
      </c>
      <c r="S21" s="44">
        <f>(H21/'Final-Total Dry Solids'!I21)*100</f>
        <v>5.829154344010512E-2</v>
      </c>
      <c r="T21" s="44">
        <f>(C21/'Final-Total Dry Solids'!I21)*100</f>
        <v>2.7859928850027629</v>
      </c>
      <c r="U21" s="44">
        <f>(B21/'Final-Total Dry Solids'!I21)*100</f>
        <v>0.60006000600053344</v>
      </c>
      <c r="V21" s="44">
        <f>(D21/'Final-Total Dry Solids'!I21)*100</f>
        <v>1.2858428700074245E-2</v>
      </c>
      <c r="W21" s="44">
        <f>(E21/'Final-Total Dry Solids'!I21)*100</f>
        <v>5.1433714800053341E-2</v>
      </c>
      <c r="X21" s="68">
        <f>(F21/'Final-Total Dry Solids'!I21)*100</f>
        <v>6.8578286400517796E-3</v>
      </c>
    </row>
    <row r="22" spans="1:24">
      <c r="A22" s="60" t="s">
        <v>119</v>
      </c>
      <c r="B22" s="20">
        <f>'Final-Total Dry Solids'!B22-'Final-Total Fixed Solids'!B22</f>
        <v>3.7499999999990319E-2</v>
      </c>
      <c r="C22">
        <f>'Final-Total Dry Solids'!C22-'Final-Total Fixed Solids'!C22</f>
        <v>0.17000000000000348</v>
      </c>
      <c r="D22">
        <v>0</v>
      </c>
      <c r="E22">
        <f>'Final-Total Dry Solids'!E22-'Final-Total Fixed Solids'!E22</f>
        <v>2.3999999999944066E-3</v>
      </c>
      <c r="F22">
        <f>'Final-Total Dry Solids'!F22-'Final-Total Fixed Solids'!F22</f>
        <v>0</v>
      </c>
      <c r="G22" s="44">
        <f t="shared" si="3"/>
        <v>0.2074999999999938</v>
      </c>
      <c r="H22" s="44">
        <f t="shared" si="4"/>
        <v>2.3999999999944066E-3</v>
      </c>
      <c r="I22" s="44">
        <f t="shared" si="0"/>
        <v>0.20989999999998821</v>
      </c>
      <c r="J22" s="66">
        <f t="shared" si="1"/>
        <v>80.990948070515984</v>
      </c>
      <c r="K22" s="44">
        <f t="shared" si="2"/>
        <v>17.865650309667664</v>
      </c>
      <c r="L22" s="44">
        <f t="shared" si="5"/>
        <v>0</v>
      </c>
      <c r="M22" s="44">
        <f t="shared" si="10"/>
        <v>1.1434016198163608</v>
      </c>
      <c r="N22" s="44">
        <f t="shared" si="7"/>
        <v>0</v>
      </c>
      <c r="O22" s="44">
        <f t="shared" si="8"/>
        <v>98.856598380183641</v>
      </c>
      <c r="P22" s="68">
        <f t="shared" si="9"/>
        <v>1.1434016198163608</v>
      </c>
      <c r="Q22" s="67">
        <f>(I22/'Final-Total Dry Solids'!I22)*100</f>
        <v>3.3219384040766684</v>
      </c>
      <c r="R22" s="67">
        <f>(G22/'Final-Total Dry Solids'!I22)*100</f>
        <v>3.2839553065551543</v>
      </c>
      <c r="S22" s="44">
        <f>(H22/'Final-Total Dry Solids'!I22)*100</f>
        <v>3.7983097521514395E-2</v>
      </c>
      <c r="T22" s="44">
        <f>(C22/'Final-Total Dry Solids'!I22)*100</f>
        <v>2.6904694077802618</v>
      </c>
      <c r="U22" s="44">
        <f>(B22/'Final-Total Dry Solids'!I22)*100</f>
        <v>0.59348589877489233</v>
      </c>
      <c r="V22" s="44">
        <f>(D22/'Final-Total Dry Solids'!I22)*100</f>
        <v>0</v>
      </c>
      <c r="W22" s="44">
        <f>(E22/'Final-Total Dry Solids'!I22)*100</f>
        <v>3.7983097521514395E-2</v>
      </c>
      <c r="X22" s="68">
        <f>(F22/'Final-Total Dry Solids'!I22)*100</f>
        <v>0</v>
      </c>
    </row>
    <row r="23" spans="1:24">
      <c r="A23" s="60" t="s">
        <v>120</v>
      </c>
      <c r="B23" s="20">
        <f>'Final-Total Dry Solids'!B23-'Final-Total Fixed Solids'!B23</f>
        <v>1.9999999999997797E-2</v>
      </c>
      <c r="C23">
        <f>'Final-Total Dry Solids'!C23-'Final-Total Fixed Solids'!C23</f>
        <v>0.26500000000000412</v>
      </c>
      <c r="D23">
        <f>'Final-Total Dry Solids'!D23-'Final-Total Fixed Solids'!D23</f>
        <v>1.1499999999990962E-3</v>
      </c>
      <c r="E23">
        <f>'Final-Total Dry Solids'!E23-'Final-Total Fixed Solids'!E23</f>
        <v>3.5000000000025011E-3</v>
      </c>
      <c r="F23">
        <f>'Final-Total Dry Solids'!F23-'Final-Total Fixed Solids'!F23</f>
        <v>1.1499999999990962E-3</v>
      </c>
      <c r="G23" s="44">
        <f t="shared" si="3"/>
        <v>0.28500000000000192</v>
      </c>
      <c r="H23" s="44">
        <f t="shared" si="4"/>
        <v>4.6500000000015973E-3</v>
      </c>
      <c r="I23" s="44">
        <f t="shared" si="0"/>
        <v>0.29080000000000261</v>
      </c>
      <c r="J23" s="66">
        <f t="shared" si="1"/>
        <v>91.127922971114771</v>
      </c>
      <c r="K23" s="44">
        <f t="shared" si="2"/>
        <v>6.877579092158741</v>
      </c>
      <c r="L23" s="44">
        <f t="shared" si="5"/>
        <v>0.39546079779886029</v>
      </c>
      <c r="M23" s="44">
        <f t="shared" si="10"/>
        <v>1.2035763411287723</v>
      </c>
      <c r="N23" s="44">
        <f t="shared" si="7"/>
        <v>0.39546079779886029</v>
      </c>
      <c r="O23" s="44">
        <f t="shared" si="8"/>
        <v>98.005502063273511</v>
      </c>
      <c r="P23" s="68">
        <f t="shared" si="9"/>
        <v>1.5990371389276326</v>
      </c>
      <c r="Q23" s="67">
        <f>(I23/'Final-Total Dry Solids'!I23)*100</f>
        <v>3.840363434668955</v>
      </c>
      <c r="R23" s="67">
        <f>(G23/'Final-Total Dry Solids'!I23)*100</f>
        <v>3.7637674652016839</v>
      </c>
      <c r="S23" s="44">
        <f>(H23/'Final-Total Dry Solids'!I23)*100</f>
        <v>6.1408837590153413E-2</v>
      </c>
      <c r="T23" s="44">
        <f>(C23/'Final-Total Dry Solids'!I23)*100</f>
        <v>3.499643432555982</v>
      </c>
      <c r="U23" s="44">
        <f>(B23/'Final-Total Dry Solids'!I23)*100</f>
        <v>0.26412403264570133</v>
      </c>
      <c r="V23" s="44">
        <f>(D23/'Final-Total Dry Solids'!I23)*100</f>
        <v>1.5187131877117564E-2</v>
      </c>
      <c r="W23" s="44">
        <f>(E23/'Final-Total Dry Solids'!I23)*100</f>
        <v>4.6221705713035854E-2</v>
      </c>
      <c r="X23" s="68">
        <f>(F23/'Final-Total Dry Solids'!I23)*100</f>
        <v>1.5187131877117564E-2</v>
      </c>
    </row>
  </sheetData>
  <mergeCells count="4">
    <mergeCell ref="B3:I3"/>
    <mergeCell ref="J3:P3"/>
    <mergeCell ref="Q3:X3"/>
    <mergeCell ref="D14:X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3" sqref="A3:A10"/>
    </sheetView>
  </sheetViews>
  <sheetFormatPr baseColWidth="10" defaultRowHeight="14" x14ac:dyDescent="0"/>
  <sheetData>
    <row r="1" spans="1:9">
      <c r="A1" t="s">
        <v>125</v>
      </c>
      <c r="B1" s="35" t="s">
        <v>126</v>
      </c>
      <c r="C1" s="35" t="s">
        <v>127</v>
      </c>
      <c r="D1" s="35" t="s">
        <v>128</v>
      </c>
      <c r="E1" s="35" t="s">
        <v>129</v>
      </c>
      <c r="F1" s="35" t="s">
        <v>130</v>
      </c>
      <c r="G1" s="35" t="s">
        <v>131</v>
      </c>
      <c r="H1" s="26" t="s">
        <v>132</v>
      </c>
      <c r="I1" s="26" t="s">
        <v>133</v>
      </c>
    </row>
    <row r="3" spans="1:9">
      <c r="A3">
        <v>0.5</v>
      </c>
      <c r="B3">
        <v>3.7179328293492166E-2</v>
      </c>
      <c r="C3" s="44">
        <v>3.8728466972328048E-2</v>
      </c>
      <c r="D3">
        <v>14.108005948692471</v>
      </c>
      <c r="E3" s="44">
        <v>0.38108811500815715</v>
      </c>
      <c r="F3">
        <v>40.819804188870826</v>
      </c>
      <c r="G3" s="44">
        <v>0.77456933944752415</v>
      </c>
      <c r="H3">
        <v>36.404758954021581</v>
      </c>
      <c r="I3" s="44">
        <v>7.4358656586936176</v>
      </c>
    </row>
    <row r="4" spans="1:9">
      <c r="A4">
        <v>1.5</v>
      </c>
      <c r="B4">
        <v>0</v>
      </c>
      <c r="C4" s="44">
        <v>0</v>
      </c>
      <c r="D4">
        <v>3.3940993043897123</v>
      </c>
      <c r="E4" s="44">
        <v>0.15991045014796987</v>
      </c>
      <c r="F4">
        <v>42.875989445909994</v>
      </c>
      <c r="G4" s="44">
        <v>2.1987686895336092</v>
      </c>
      <c r="H4">
        <v>42.1763812265132</v>
      </c>
      <c r="I4" s="44">
        <v>9.1948508835055165</v>
      </c>
    </row>
    <row r="5" spans="1:9">
      <c r="A5">
        <v>2.5</v>
      </c>
      <c r="B5">
        <v>0</v>
      </c>
      <c r="C5" s="44">
        <v>3.1898944144987805E-2</v>
      </c>
      <c r="D5">
        <v>4.4578774442565781</v>
      </c>
      <c r="E5" s="44">
        <v>0.21212797856392526</v>
      </c>
      <c r="F5">
        <v>50.240837028294486</v>
      </c>
      <c r="G5" s="44">
        <v>0.79747360362363262</v>
      </c>
      <c r="H5">
        <v>35.40782800089319</v>
      </c>
      <c r="I5" s="44">
        <v>8.8519570002232086</v>
      </c>
    </row>
    <row r="6" spans="1:9">
      <c r="A6">
        <v>3.5</v>
      </c>
      <c r="B6">
        <v>0.31422153286630999</v>
      </c>
      <c r="C6" s="44">
        <v>4.4124725891798909E-2</v>
      </c>
      <c r="D6">
        <v>9.6887201155265714</v>
      </c>
      <c r="E6" s="44">
        <v>0.3663689361928778</v>
      </c>
      <c r="F6">
        <v>40.514521046157036</v>
      </c>
      <c r="G6" s="44">
        <v>0.26742258116302636</v>
      </c>
      <c r="H6">
        <v>41.183077499064169</v>
      </c>
      <c r="I6" s="44">
        <v>7.621543563138208</v>
      </c>
    </row>
    <row r="7" spans="1:9">
      <c r="A7">
        <v>4.5</v>
      </c>
      <c r="B7">
        <v>6.8608232988047302E-2</v>
      </c>
      <c r="C7" s="44">
        <v>7.0008401008455189E-3</v>
      </c>
      <c r="D7">
        <v>9.8109773172781303</v>
      </c>
      <c r="E7" s="44">
        <v>0.43265191823022348</v>
      </c>
      <c r="F7">
        <v>40.744889386726506</v>
      </c>
      <c r="G7" s="44">
        <v>1.3301596191540013</v>
      </c>
      <c r="H7">
        <v>40.254830579669587</v>
      </c>
      <c r="I7" s="44">
        <v>7.3508821058526559</v>
      </c>
    </row>
    <row r="8" spans="1:9">
      <c r="A8">
        <v>5.5</v>
      </c>
      <c r="B8">
        <v>0.14336917562728332</v>
      </c>
      <c r="C8" s="44">
        <v>1.1947431302195007E-2</v>
      </c>
      <c r="D8">
        <v>9.9150404885171461</v>
      </c>
      <c r="E8" s="44">
        <v>0.19115890083644063</v>
      </c>
      <c r="F8">
        <v>43.209876543209653</v>
      </c>
      <c r="G8" s="44">
        <v>0.79649542015124641</v>
      </c>
      <c r="H8">
        <v>37.568033983804725</v>
      </c>
      <c r="I8" s="44">
        <v>8.1640780565513076</v>
      </c>
    </row>
    <row r="9" spans="1:9">
      <c r="A9">
        <v>6.5</v>
      </c>
      <c r="B9">
        <v>0</v>
      </c>
      <c r="C9" s="44">
        <v>0</v>
      </c>
      <c r="D9">
        <v>9.0823667596535049</v>
      </c>
      <c r="E9" s="44">
        <v>0.18205843488473811</v>
      </c>
      <c r="F9">
        <v>44.340038173543064</v>
      </c>
      <c r="G9" s="44">
        <v>0.66069593304957508</v>
      </c>
      <c r="H9">
        <v>37.145793569226036</v>
      </c>
      <c r="I9" s="44">
        <v>8.589047129643081</v>
      </c>
    </row>
    <row r="10" spans="1:9">
      <c r="A10">
        <v>7.5</v>
      </c>
      <c r="B10">
        <v>9.6683868861513894E-2</v>
      </c>
      <c r="C10" s="44">
        <v>1.255634660527323E-2</v>
      </c>
      <c r="D10">
        <v>13.609824085583986</v>
      </c>
      <c r="E10" s="44">
        <v>0.39552491806994311</v>
      </c>
      <c r="F10">
        <v>36.727313820770725</v>
      </c>
      <c r="G10" s="44">
        <v>2.1973606559437311</v>
      </c>
      <c r="H10">
        <v>40.933689933576645</v>
      </c>
      <c r="I10" s="44">
        <v>6.027046370588188</v>
      </c>
    </row>
    <row r="13" spans="1:9">
      <c r="E13" s="26"/>
      <c r="F13" s="35"/>
      <c r="G13" s="35"/>
    </row>
    <row r="14" spans="1:9">
      <c r="E14" s="26"/>
      <c r="F14" s="34"/>
      <c r="G14" s="3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J36" sqref="J36"/>
    </sheetView>
  </sheetViews>
  <sheetFormatPr baseColWidth="10" defaultRowHeight="14" x14ac:dyDescent="0"/>
  <sheetData>
    <row r="1" spans="1:9">
      <c r="A1" t="s">
        <v>125</v>
      </c>
      <c r="B1" s="35" t="s">
        <v>126</v>
      </c>
      <c r="C1" s="35" t="s">
        <v>127</v>
      </c>
      <c r="D1" s="35" t="s">
        <v>128</v>
      </c>
      <c r="E1" s="35" t="s">
        <v>129</v>
      </c>
      <c r="F1" s="35" t="s">
        <v>130</v>
      </c>
      <c r="G1" s="35" t="s">
        <v>131</v>
      </c>
      <c r="H1" s="26" t="s">
        <v>132</v>
      </c>
      <c r="I1" s="26" t="s">
        <v>133</v>
      </c>
    </row>
    <row r="3" spans="1:9">
      <c r="A3">
        <v>0.5</v>
      </c>
      <c r="B3" s="67">
        <v>0</v>
      </c>
      <c r="C3">
        <v>0</v>
      </c>
      <c r="D3" s="67">
        <v>65.567962908544914</v>
      </c>
      <c r="E3">
        <v>6.6934404283703799E-2</v>
      </c>
      <c r="F3" s="67">
        <v>13.141998889868361</v>
      </c>
      <c r="G3">
        <v>0.48976393378404642</v>
      </c>
      <c r="H3" s="67">
        <v>17.876383583112759</v>
      </c>
      <c r="I3">
        <v>2.8569562804062216</v>
      </c>
    </row>
    <row r="4" spans="1:9">
      <c r="A4">
        <v>1.5</v>
      </c>
      <c r="B4" s="91"/>
      <c r="D4" s="91"/>
      <c r="F4" s="91"/>
      <c r="H4" s="91"/>
    </row>
    <row r="5" spans="1:9">
      <c r="A5">
        <v>2.5</v>
      </c>
      <c r="B5" s="67">
        <v>0.42501792926438953</v>
      </c>
      <c r="C5">
        <v>0</v>
      </c>
      <c r="D5" s="67">
        <v>78.891027818669087</v>
      </c>
      <c r="E5">
        <v>0.15475786056693022</v>
      </c>
      <c r="F5" s="67">
        <v>11.399237534443046</v>
      </c>
      <c r="G5">
        <v>0.45294983580596998</v>
      </c>
      <c r="H5" s="67">
        <v>7.4736722907936457</v>
      </c>
      <c r="I5">
        <v>1.2078662288150259</v>
      </c>
    </row>
    <row r="6" spans="1:9">
      <c r="A6">
        <v>3.5</v>
      </c>
      <c r="B6" s="67">
        <v>0.26134978390160668</v>
      </c>
      <c r="C6">
        <v>0</v>
      </c>
      <c r="D6" s="67">
        <v>65.016992353440969</v>
      </c>
      <c r="E6">
        <v>4.8021868420034287E-2</v>
      </c>
      <c r="F6" s="67">
        <v>23.595360348712514</v>
      </c>
      <c r="G6">
        <v>0.23087436740410563</v>
      </c>
      <c r="H6" s="67">
        <v>7.4803295038972619</v>
      </c>
      <c r="I6">
        <v>3.3707657641019519</v>
      </c>
    </row>
    <row r="7" spans="1:9">
      <c r="A7">
        <v>4.5</v>
      </c>
      <c r="B7" s="67">
        <v>0.26892860606805663</v>
      </c>
      <c r="C7">
        <v>2.6451994039485092E-2</v>
      </c>
      <c r="D7" s="67">
        <v>63.894791602373793</v>
      </c>
      <c r="E7">
        <v>5.8194386886792016E-2</v>
      </c>
      <c r="F7" s="67">
        <v>22.219674993166713</v>
      </c>
      <c r="G7">
        <v>0.26451994039481175</v>
      </c>
      <c r="H7" s="67">
        <v>10.492624302328506</v>
      </c>
      <c r="I7">
        <v>2.7774593741458169</v>
      </c>
    </row>
    <row r="8" spans="1:9">
      <c r="A8">
        <v>5.5</v>
      </c>
      <c r="B8" s="67">
        <v>1.0629634392011431</v>
      </c>
      <c r="C8">
        <v>1.2858428700074245E-2</v>
      </c>
      <c r="D8" s="67">
        <v>64.576743388624408</v>
      </c>
      <c r="E8">
        <v>5.829154344010512E-2</v>
      </c>
      <c r="F8" s="67">
        <v>21.559298787021529</v>
      </c>
      <c r="G8">
        <v>0.60006000600053344</v>
      </c>
      <c r="H8" s="67">
        <v>9.3437915220094467</v>
      </c>
      <c r="I8">
        <v>2.7859928850027629</v>
      </c>
    </row>
    <row r="9" spans="1:9">
      <c r="A9">
        <v>6.5</v>
      </c>
      <c r="B9" s="67">
        <v>0.22473332700274334</v>
      </c>
      <c r="C9">
        <v>0</v>
      </c>
      <c r="D9" s="67">
        <v>66.0700155097649</v>
      </c>
      <c r="E9">
        <v>3.7983097521514395E-2</v>
      </c>
      <c r="F9" s="67">
        <v>21.207229449561559</v>
      </c>
      <c r="G9">
        <v>0.59348589877489233</v>
      </c>
      <c r="H9" s="67">
        <v>9.1792485677209221</v>
      </c>
      <c r="I9">
        <v>2.6904694077802618</v>
      </c>
    </row>
    <row r="10" spans="1:9">
      <c r="A10">
        <v>7.5</v>
      </c>
      <c r="B10" s="67">
        <v>1.3087345817595937</v>
      </c>
      <c r="C10">
        <v>1.5187131877117564E-2</v>
      </c>
      <c r="D10" s="67">
        <v>57.939568421330598</v>
      </c>
      <c r="E10">
        <v>6.1408837590153413E-2</v>
      </c>
      <c r="F10" s="67">
        <v>23.573069913631464</v>
      </c>
      <c r="G10">
        <v>0.26412403264570133</v>
      </c>
      <c r="H10" s="67">
        <v>13.338263648609383</v>
      </c>
      <c r="I10">
        <v>3.499643432555982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5459 </vt:lpstr>
      <vt:lpstr>Plot GS 5455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2011-04-26T16:32:23Z</dcterms:created>
  <dcterms:modified xsi:type="dcterms:W3CDTF">2015-01-22T16:26:22Z</dcterms:modified>
</cp:coreProperties>
</file>